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/>
  <mc:AlternateContent xmlns:mc="http://schemas.openxmlformats.org/markup-compatibility/2006">
    <mc:Choice Requires="x15">
      <x15ac:absPath xmlns:x15ac="http://schemas.microsoft.com/office/spreadsheetml/2010/11/ac" url="/Users/diogo1701/Desktop/"/>
    </mc:Choice>
  </mc:AlternateContent>
  <xr:revisionPtr revIDLastSave="0" documentId="13_ncr:1_{87FA26A6-643A-AC44-9D0A-686B054DAA68}" xr6:coauthVersionLast="47" xr6:coauthVersionMax="47" xr10:uidLastSave="{00000000-0000-0000-0000-000000000000}"/>
  <bookViews>
    <workbookView xWindow="0" yWindow="660" windowWidth="29400" windowHeight="16440" xr2:uid="{00000000-000D-0000-FFFF-FFFF00000000}"/>
  </bookViews>
  <sheets>
    <sheet name="Simulador" sheetId="1" r:id="rId1"/>
    <sheet name="Planilh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H60" i="1" l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44" i="1"/>
  <c r="H43" i="1"/>
  <c r="H42" i="1"/>
  <c r="E7" i="1"/>
  <c r="F34" i="1" s="1"/>
  <c r="G11" i="1"/>
  <c r="H19" i="1"/>
  <c r="C43" i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42" i="1"/>
  <c r="H41" i="1"/>
  <c r="C41" i="1"/>
  <c r="H40" i="1"/>
  <c r="C40" i="1"/>
  <c r="H39" i="1"/>
  <c r="C39" i="1"/>
  <c r="H38" i="1"/>
  <c r="C38" i="1"/>
  <c r="H37" i="1"/>
  <c r="C37" i="1"/>
  <c r="H36" i="1"/>
  <c r="C36" i="1"/>
  <c r="H35" i="1"/>
  <c r="C35" i="1"/>
  <c r="H34" i="1"/>
  <c r="C34" i="1"/>
  <c r="H33" i="1"/>
  <c r="C33" i="1"/>
  <c r="H32" i="1"/>
  <c r="C32" i="1"/>
  <c r="H31" i="1"/>
  <c r="C31" i="1"/>
  <c r="H30" i="1"/>
  <c r="C30" i="1"/>
  <c r="H29" i="1"/>
  <c r="C29" i="1"/>
  <c r="H28" i="1"/>
  <c r="C28" i="1"/>
  <c r="H27" i="1"/>
  <c r="C27" i="1"/>
  <c r="H26" i="1"/>
  <c r="C26" i="1"/>
  <c r="H25" i="1"/>
  <c r="C25" i="1"/>
  <c r="H24" i="1"/>
  <c r="C24" i="1"/>
  <c r="H23" i="1"/>
  <c r="C23" i="1"/>
  <c r="H22" i="1"/>
  <c r="C22" i="1"/>
  <c r="H21" i="1"/>
  <c r="C21" i="1"/>
  <c r="H20" i="1"/>
  <c r="C20" i="1"/>
  <c r="D19" i="1"/>
  <c r="E19" i="1" s="1"/>
  <c r="C19" i="1"/>
  <c r="G14" i="1"/>
  <c r="G13" i="1"/>
  <c r="G12" i="1"/>
  <c r="F48" i="1" l="1"/>
  <c r="F53" i="1"/>
  <c r="F47" i="1"/>
  <c r="F52" i="1"/>
  <c r="F46" i="1"/>
  <c r="F24" i="1"/>
  <c r="F51" i="1"/>
  <c r="F58" i="1"/>
  <c r="F57" i="1"/>
  <c r="F42" i="1"/>
  <c r="F56" i="1"/>
  <c r="F60" i="1"/>
  <c r="F41" i="1"/>
  <c r="F50" i="1"/>
  <c r="F43" i="1"/>
  <c r="F55" i="1"/>
  <c r="F44" i="1"/>
  <c r="F45" i="1"/>
  <c r="F59" i="1"/>
  <c r="F54" i="1"/>
  <c r="F49" i="1"/>
  <c r="F21" i="1"/>
  <c r="F40" i="1"/>
  <c r="F36" i="1"/>
  <c r="F32" i="1"/>
  <c r="F28" i="1"/>
  <c r="F38" i="1"/>
  <c r="F23" i="1"/>
  <c r="F27" i="1"/>
  <c r="F31" i="1"/>
  <c r="F35" i="1"/>
  <c r="F39" i="1"/>
  <c r="F19" i="1"/>
  <c r="G19" i="1" s="1"/>
  <c r="F20" i="1"/>
  <c r="F25" i="1"/>
  <c r="F22" i="1"/>
  <c r="F29" i="1"/>
  <c r="F26" i="1"/>
  <c r="F33" i="1"/>
  <c r="F30" i="1"/>
  <c r="F37" i="1"/>
  <c r="I19" i="1" l="1"/>
  <c r="D20" i="1"/>
  <c r="E20" i="1" s="1"/>
  <c r="G20" i="1" s="1"/>
  <c r="D21" i="1" l="1"/>
  <c r="I20" i="1"/>
  <c r="E21" i="1" l="1"/>
  <c r="G21" i="1" s="1"/>
  <c r="I21" i="1" l="1"/>
  <c r="D22" i="1"/>
  <c r="E22" i="1" l="1"/>
  <c r="G22" i="1" s="1"/>
  <c r="I22" i="1" l="1"/>
  <c r="D23" i="1"/>
  <c r="E23" i="1" l="1"/>
  <c r="G23" i="1" s="1"/>
  <c r="D24" i="1" l="1"/>
  <c r="I23" i="1"/>
  <c r="E24" i="1" l="1"/>
  <c r="G24" i="1" s="1"/>
  <c r="I24" i="1" l="1"/>
  <c r="D25" i="1"/>
  <c r="E25" i="1" l="1"/>
  <c r="G25" i="1" s="1"/>
  <c r="D26" i="1" l="1"/>
  <c r="I25" i="1"/>
  <c r="E26" i="1" l="1"/>
  <c r="G26" i="1" s="1"/>
  <c r="D27" i="1" l="1"/>
  <c r="I26" i="1"/>
  <c r="E27" i="1" l="1"/>
  <c r="G27" i="1" s="1"/>
  <c r="D28" i="1" l="1"/>
  <c r="I27" i="1"/>
  <c r="E28" i="1" l="1"/>
  <c r="G28" i="1" s="1"/>
  <c r="D29" i="1" l="1"/>
  <c r="I28" i="1"/>
  <c r="E29" i="1" l="1"/>
  <c r="G29" i="1" s="1"/>
  <c r="I29" i="1" l="1"/>
  <c r="D30" i="1"/>
  <c r="E30" i="1" l="1"/>
  <c r="G30" i="1" s="1"/>
  <c r="D31" i="1" l="1"/>
  <c r="I30" i="1"/>
  <c r="E31" i="1" l="1"/>
  <c r="G31" i="1" s="1"/>
  <c r="D32" i="1" l="1"/>
  <c r="I31" i="1"/>
  <c r="E32" i="1" l="1"/>
  <c r="G32" i="1" s="1"/>
  <c r="D33" i="1" l="1"/>
  <c r="I32" i="1"/>
  <c r="E33" i="1" l="1"/>
  <c r="G33" i="1" s="1"/>
  <c r="D34" i="1" l="1"/>
  <c r="I33" i="1"/>
  <c r="E34" i="1" l="1"/>
  <c r="G34" i="1" s="1"/>
  <c r="I34" i="1" l="1"/>
  <c r="D35" i="1"/>
  <c r="E35" i="1" l="1"/>
  <c r="G35" i="1" s="1"/>
  <c r="D36" i="1" l="1"/>
  <c r="I35" i="1"/>
  <c r="E36" i="1" l="1"/>
  <c r="G36" i="1" s="1"/>
  <c r="I36" i="1" l="1"/>
  <c r="D37" i="1"/>
  <c r="E37" i="1" l="1"/>
  <c r="G37" i="1" s="1"/>
  <c r="D38" i="1" l="1"/>
  <c r="I37" i="1"/>
  <c r="E38" i="1" l="1"/>
  <c r="G38" i="1" s="1"/>
  <c r="D39" i="1" l="1"/>
  <c r="I38" i="1"/>
  <c r="E39" i="1" l="1"/>
  <c r="G39" i="1" s="1"/>
  <c r="I39" i="1" l="1"/>
  <c r="D40" i="1"/>
  <c r="E40" i="1" l="1"/>
  <c r="G40" i="1" s="1"/>
  <c r="D41" i="1" l="1"/>
  <c r="I40" i="1"/>
  <c r="E41" i="1" l="1"/>
  <c r="G41" i="1" s="1"/>
  <c r="D42" i="1" l="1"/>
  <c r="I41" i="1"/>
  <c r="E42" i="1" l="1"/>
  <c r="G42" i="1" s="1"/>
  <c r="D43" i="1" l="1"/>
  <c r="E43" i="1" s="1"/>
  <c r="I42" i="1"/>
  <c r="G43" i="1" l="1"/>
  <c r="D44" i="1" s="1"/>
  <c r="E44" i="1" l="1"/>
  <c r="G44" i="1" s="1"/>
  <c r="D45" i="1" s="1"/>
  <c r="E45" i="1" s="1"/>
  <c r="G45" i="1" s="1"/>
  <c r="I43" i="1"/>
  <c r="D46" i="1" l="1"/>
  <c r="E46" i="1" s="1"/>
  <c r="G46" i="1" s="1"/>
  <c r="I45" i="1"/>
  <c r="I44" i="1"/>
  <c r="I46" i="1" l="1"/>
  <c r="D47" i="1"/>
  <c r="E47" i="1" l="1"/>
  <c r="G47" i="1"/>
  <c r="I47" i="1" l="1"/>
  <c r="D48" i="1"/>
  <c r="E48" i="1" s="1"/>
  <c r="G48" i="1" s="1"/>
  <c r="D49" i="1" l="1"/>
  <c r="I48" i="1"/>
  <c r="E49" i="1" l="1"/>
  <c r="G49" i="1"/>
  <c r="I49" i="1" l="1"/>
  <c r="D50" i="1"/>
  <c r="E50" i="1" s="1"/>
  <c r="G50" i="1" s="1"/>
  <c r="I50" i="1" l="1"/>
  <c r="D51" i="1"/>
  <c r="E51" i="1" s="1"/>
  <c r="G51" i="1" s="1"/>
  <c r="D52" i="1" l="1"/>
  <c r="E52" i="1" s="1"/>
  <c r="G52" i="1" s="1"/>
  <c r="I51" i="1"/>
  <c r="I52" i="1" l="1"/>
  <c r="D53" i="1"/>
  <c r="E53" i="1" s="1"/>
  <c r="G53" i="1" s="1"/>
  <c r="I53" i="1" l="1"/>
  <c r="D54" i="1"/>
  <c r="E54" i="1" s="1"/>
  <c r="G54" i="1" s="1"/>
  <c r="D55" i="1" l="1"/>
  <c r="E55" i="1" s="1"/>
  <c r="G55" i="1" s="1"/>
  <c r="I54" i="1"/>
  <c r="I55" i="1" l="1"/>
  <c r="D56" i="1"/>
  <c r="E56" i="1" s="1"/>
  <c r="G56" i="1" s="1"/>
  <c r="I56" i="1" l="1"/>
  <c r="D57" i="1"/>
  <c r="E57" i="1" s="1"/>
  <c r="G57" i="1" s="1"/>
  <c r="I57" i="1" l="1"/>
  <c r="D58" i="1"/>
  <c r="E58" i="1" s="1"/>
  <c r="G58" i="1" s="1"/>
  <c r="I58" i="1" l="1"/>
  <c r="D59" i="1"/>
  <c r="E59" i="1" s="1"/>
  <c r="G59" i="1" s="1"/>
  <c r="I59" i="1" l="1"/>
  <c r="D60" i="1"/>
  <c r="E60" i="1" l="1"/>
  <c r="G60" i="1" s="1"/>
  <c r="I60" i="1" s="1"/>
</calcChain>
</file>

<file path=xl/sharedStrings.xml><?xml version="1.0" encoding="utf-8"?>
<sst xmlns="http://schemas.openxmlformats.org/spreadsheetml/2006/main" count="35" uniqueCount="35">
  <si>
    <t>🏦  SIMULADOR DE INDEPENDÊNCIA FINANCEIRA</t>
  </si>
  <si>
    <t>Idade Atual</t>
  </si>
  <si>
    <t>📊  RESULTADOS DO SEU PLANO</t>
  </si>
  <si>
    <t>Taxa de Poupança (%)</t>
  </si>
  <si>
    <t>Aporte Mínimo Recomendado (R$)</t>
  </si>
  <si>
    <t>📈  PROJEÇÃO DE PATRIMÔNIO ANO A ANO</t>
  </si>
  <si>
    <t>Ano</t>
  </si>
  <si>
    <t>Idade</t>
  </si>
  <si>
    <t>Rendimento (R$)</t>
  </si>
  <si>
    <t>Aportes Anuais (R$)</t>
  </si>
  <si>
    <t>Patrimônio Final (R$)</t>
  </si>
  <si>
    <t>Meta (R$)</t>
  </si>
  <si>
    <t>% Alcançada</t>
  </si>
  <si>
    <t>Clique Aqui</t>
  </si>
  <si>
    <t>Aporte Mensal (R$) - Quanto conseguirá investir por Mês</t>
  </si>
  <si>
    <t>Renda Mensal Desejada na Independência Financeira (R$)</t>
  </si>
  <si>
    <t>Idade Desejada para Independência Financeira</t>
  </si>
  <si>
    <t>Patrimônio Inícial (R$)</t>
  </si>
  <si>
    <t>💡  Quer acelerar sua independência financeira? Fale com nosso assessor XP!                                                    Acesse nosso site se cadastre:</t>
  </si>
  <si>
    <t>🎯  INDEPENDÊNCIA FINANCEIRA</t>
  </si>
  <si>
    <t>Descubra em quanto tempo você pode viver de renda  •  Interlaken Investimentos / XP</t>
  </si>
  <si>
    <t xml:space="preserve">📋  SEUS DADOS HOJE - </t>
  </si>
  <si>
    <t>R$ Necessários Para Viver de Venda Proveniente Dos Investimentos</t>
  </si>
  <si>
    <t>Renda Mensal (R$) - Tudo o que ganha no Mês</t>
  </si>
  <si>
    <t>Despesas Mensais (R$) - Tudo o que gasta no Mês</t>
  </si>
  <si>
    <t>Patrimônio Investido (R$) - Somatória do total investido</t>
  </si>
  <si>
    <t>CDI</t>
  </si>
  <si>
    <t>A planilha calcula a RENDA - DESPESAS = APORTE MENSAL.</t>
  </si>
  <si>
    <t>Horizonte de Investimento - Prazo Que Pretende Investir Até a Retirada</t>
  </si>
  <si>
    <t>R$ Poupados Por Mês</t>
  </si>
  <si>
    <r>
      <rPr>
        <sz val="16"/>
        <color rgb="FFFF0000"/>
        <rFont val="Calibri (Corpo)"/>
      </rPr>
      <t>DICAS</t>
    </r>
    <r>
      <rPr>
        <sz val="16"/>
        <color theme="1"/>
        <rFont val="Calibri"/>
        <family val="2"/>
        <scheme val="minor"/>
      </rPr>
      <t xml:space="preserve">: Utilize os quadrados contornados em </t>
    </r>
    <r>
      <rPr>
        <sz val="16"/>
        <color theme="3" tint="0.39997558519241921"/>
        <rFont val="Calibri (Corpo)"/>
      </rPr>
      <t>AZUL</t>
    </r>
    <r>
      <rPr>
        <sz val="16"/>
        <color theme="1"/>
        <rFont val="Calibri"/>
        <family val="2"/>
        <scheme val="minor"/>
      </rPr>
      <t xml:space="preserve"> para colocar sesu dados. </t>
    </r>
  </si>
  <si>
    <r>
      <rPr>
        <sz val="16"/>
        <color rgb="FFFF0000"/>
        <rFont val="Calibri (Corpo)"/>
      </rPr>
      <t>DICAS</t>
    </r>
    <r>
      <rPr>
        <sz val="16"/>
        <color theme="1"/>
        <rFont val="Calibri"/>
        <family val="2"/>
        <scheme val="minor"/>
      </rPr>
      <t xml:space="preserve">: Na coluna "Idade" a ficará marcado em </t>
    </r>
    <r>
      <rPr>
        <sz val="16"/>
        <color rgb="FFC044D5"/>
        <rFont val="Calibri (Corpo)"/>
      </rPr>
      <t xml:space="preserve">ROXO </t>
    </r>
    <r>
      <rPr>
        <sz val="16"/>
        <color theme="1"/>
        <rFont val="Calibri (Corpo)"/>
      </rPr>
      <t>a idade desejada para aposentadoria.</t>
    </r>
  </si>
  <si>
    <r>
      <t xml:space="preserve">Na coluna "% Alcançada" o que aparece em </t>
    </r>
    <r>
      <rPr>
        <sz val="16"/>
        <color rgb="FFC00000"/>
        <rFont val="Calibri (Corpo)"/>
      </rPr>
      <t xml:space="preserve">VERMELHO </t>
    </r>
    <r>
      <rPr>
        <sz val="16"/>
        <color theme="1"/>
        <rFont val="Calibri (Corpo)"/>
      </rPr>
      <t>significa que a meta para viver de renda ainda não foi atingida.</t>
    </r>
  </si>
  <si>
    <r>
      <t xml:space="preserve">Já o que aparece em </t>
    </r>
    <r>
      <rPr>
        <sz val="16"/>
        <color rgb="FF92D050"/>
        <rFont val="Calibri (Corpo)"/>
      </rPr>
      <t>VERDE</t>
    </r>
    <r>
      <rPr>
        <sz val="16"/>
        <color theme="1"/>
        <rFont val="Calibri (Corpo)"/>
      </rPr>
      <t>, mostra que já foi atingido a meta, ou seja, maior que 100%.</t>
    </r>
  </si>
  <si>
    <r>
      <rPr>
        <sz val="16"/>
        <color rgb="FFFF0000"/>
        <rFont val="Calibri (Corpo)"/>
      </rPr>
      <t>DICAS</t>
    </r>
    <r>
      <rPr>
        <sz val="16"/>
        <color theme="1"/>
        <rFont val="Calibri"/>
        <family val="2"/>
        <scheme val="minor"/>
      </rPr>
      <t>: uma média de aporte mensal seria em torno de 30% da renda.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</si>
</sst>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0.0%"/>
    <numFmt numFmtId="165" formatCode="_-[$R$-416]\ * #,##0.00_-;\-[$R$-416]\ * #,##0.00_-;_-[$R$-416]\ * &quot;-&quot;??_-;_-@_-"/>
  </numFmts>
  <fonts count="23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1"/>
      <color rgb="FFFFFFFF"/>
      <name val="Arial"/>
      <family val="2"/>
    </font>
    <font>
      <b/>
      <sz val="10"/>
      <color rgb="FF000000"/>
      <name val="Arial"/>
      <family val="2"/>
    </font>
    <font>
      <b/>
      <sz val="11"/>
      <color rgb="FF0000FF"/>
      <name val="Arial"/>
      <family val="2"/>
    </font>
    <font>
      <b/>
      <sz val="12"/>
      <color rgb="FF000000"/>
      <name val="Arial"/>
      <family val="2"/>
    </font>
    <font>
      <b/>
      <sz val="9"/>
      <color rgb="FFFFFFFF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0"/>
      <name val="Calibri"/>
      <family val="2"/>
      <scheme val="minor"/>
    </font>
    <font>
      <b/>
      <sz val="14"/>
      <color theme="1"/>
      <name val="Baskerville"/>
      <family val="1"/>
    </font>
    <font>
      <sz val="11"/>
      <color theme="1"/>
      <name val="Baskerville"/>
      <family val="1"/>
    </font>
    <font>
      <sz val="16"/>
      <color theme="1"/>
      <name val="Calibri (Corpo)"/>
    </font>
    <font>
      <sz val="16"/>
      <color theme="1"/>
      <name val="Calibri"/>
      <family val="2"/>
      <scheme val="minor"/>
    </font>
    <font>
      <sz val="16"/>
      <color rgb="FFFF0000"/>
      <name val="Calibri (Corpo)"/>
    </font>
    <font>
      <sz val="16"/>
      <color theme="3" tint="0.39997558519241921"/>
      <name val="Calibri (Corpo)"/>
    </font>
    <font>
      <sz val="16"/>
      <color rgb="FFC044D5"/>
      <name val="Calibri (Corpo)"/>
    </font>
    <font>
      <sz val="16"/>
      <color rgb="FFC00000"/>
      <name val="Calibri (Corpo)"/>
    </font>
    <font>
      <sz val="16"/>
      <color rgb="FF92D050"/>
      <name val="Calibri (Corpo)"/>
    </font>
  </fonts>
  <fills count="9">
    <fill>
      <patternFill patternType="none"/>
    </fill>
    <fill>
      <patternFill patternType="gray125"/>
    </fill>
    <fill>
      <patternFill patternType="solid">
        <fgColor rgb="FFF5F5F5"/>
      </patternFill>
    </fill>
    <fill>
      <patternFill patternType="solid">
        <fgColor rgb="FFE8F0FE"/>
      </patternFill>
    </fill>
    <fill>
      <patternFill patternType="solid">
        <fgColor rgb="FFFFFFFF"/>
      </patternFill>
    </fill>
    <fill>
      <patternFill patternType="solid">
        <fgColor rgb="FFC044D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medium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medium">
        <color indexed="64"/>
      </bottom>
      <diagonal/>
    </border>
    <border>
      <left/>
      <right/>
      <top style="thin">
        <color rgb="FFCCCCCC"/>
      </top>
      <bottom style="medium">
        <color indexed="64"/>
      </bottom>
      <diagonal/>
    </border>
    <border>
      <left/>
      <right style="thin">
        <color rgb="FFCCCCCC"/>
      </right>
      <top style="thin">
        <color rgb="FFCCCCCC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medium">
        <color indexed="64"/>
      </bottom>
      <diagonal/>
    </border>
    <border>
      <left/>
      <right style="medium">
        <color indexed="64"/>
      </right>
      <top style="thin">
        <color rgb="FFCCCCCC"/>
      </top>
      <bottom style="medium">
        <color indexed="64"/>
      </bottom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CCC"/>
      </right>
      <top/>
      <bottom style="thin">
        <color rgb="FFCCCCCC"/>
      </bottom>
      <diagonal/>
    </border>
    <border>
      <left/>
      <right/>
      <top/>
      <bottom style="thin">
        <color rgb="FFCCCCCC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/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CCCCCC"/>
      </bottom>
      <diagonal/>
    </border>
    <border>
      <left/>
      <right/>
      <top style="medium">
        <color indexed="64"/>
      </top>
      <bottom style="thin">
        <color rgb="FFCCCCCC"/>
      </bottom>
      <diagonal/>
    </border>
    <border>
      <left/>
      <right style="medium">
        <color indexed="64"/>
      </right>
      <top style="medium">
        <color indexed="64"/>
      </top>
      <bottom style="thin">
        <color rgb="FFCCCCCC"/>
      </bottom>
      <diagonal/>
    </border>
    <border>
      <left style="medium">
        <color indexed="64"/>
      </left>
      <right/>
      <top style="thin">
        <color rgb="FFCCCCCC"/>
      </top>
      <bottom style="thin">
        <color rgb="FFCCCCCC"/>
      </bottom>
      <diagonal/>
    </border>
    <border>
      <left style="medium">
        <color indexed="64"/>
      </left>
      <right/>
      <top style="thin">
        <color rgb="FFCCCCCC"/>
      </top>
      <bottom style="medium">
        <color indexed="64"/>
      </bottom>
      <diagonal/>
    </border>
    <border>
      <left style="medium">
        <color indexed="64"/>
      </left>
      <right/>
      <top style="thin">
        <color rgb="FFCCCCCC"/>
      </top>
      <bottom/>
      <diagonal/>
    </border>
    <border>
      <left/>
      <right/>
      <top style="thin">
        <color rgb="FFCCCCCC"/>
      </top>
      <bottom/>
      <diagonal/>
    </border>
    <border>
      <left/>
      <right style="medium">
        <color indexed="64"/>
      </right>
      <top/>
      <bottom style="thin">
        <color rgb="FFCCCCCC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89">
    <xf numFmtId="0" fontId="0" fillId="0" borderId="0" xfId="0"/>
    <xf numFmtId="0" fontId="6" fillId="5" borderId="5" xfId="0" applyFont="1" applyFill="1" applyBorder="1" applyAlignment="1" applyProtection="1">
      <alignment horizontal="center" vertical="center"/>
      <protection hidden="1"/>
    </xf>
    <xf numFmtId="1" fontId="7" fillId="6" borderId="18" xfId="0" applyNumberFormat="1" applyFont="1" applyFill="1" applyBorder="1" applyAlignment="1" applyProtection="1">
      <alignment horizontal="center" vertical="center"/>
      <protection hidden="1"/>
    </xf>
    <xf numFmtId="1" fontId="7" fillId="6" borderId="23" xfId="0" applyNumberFormat="1" applyFont="1" applyFill="1" applyBorder="1" applyAlignment="1" applyProtection="1">
      <alignment horizontal="center" vertical="center"/>
      <protection hidden="1"/>
    </xf>
    <xf numFmtId="165" fontId="7" fillId="6" borderId="23" xfId="0" applyNumberFormat="1" applyFont="1" applyFill="1" applyBorder="1" applyAlignment="1" applyProtection="1">
      <alignment horizontal="right" vertical="center"/>
      <protection hidden="1"/>
    </xf>
    <xf numFmtId="165" fontId="3" fillId="6" borderId="23" xfId="0" applyNumberFormat="1" applyFont="1" applyFill="1" applyBorder="1" applyAlignment="1" applyProtection="1">
      <alignment horizontal="right" vertical="center"/>
      <protection hidden="1"/>
    </xf>
    <xf numFmtId="164" fontId="7" fillId="6" borderId="25" xfId="0" applyNumberFormat="1" applyFont="1" applyFill="1" applyBorder="1" applyAlignment="1" applyProtection="1">
      <alignment horizontal="center" vertical="center"/>
      <protection hidden="1"/>
    </xf>
    <xf numFmtId="1" fontId="7" fillId="4" borderId="8" xfId="0" applyNumberFormat="1" applyFont="1" applyFill="1" applyBorder="1" applyAlignment="1" applyProtection="1">
      <alignment horizontal="center" vertical="center"/>
      <protection hidden="1"/>
    </xf>
    <xf numFmtId="1" fontId="7" fillId="4" borderId="1" xfId="0" applyNumberFormat="1" applyFont="1" applyFill="1" applyBorder="1" applyAlignment="1" applyProtection="1">
      <alignment horizontal="center" vertical="center"/>
      <protection hidden="1"/>
    </xf>
    <xf numFmtId="165" fontId="7" fillId="4" borderId="1" xfId="0" applyNumberFormat="1" applyFont="1" applyFill="1" applyBorder="1" applyAlignment="1" applyProtection="1">
      <alignment horizontal="right" vertical="center"/>
      <protection hidden="1"/>
    </xf>
    <xf numFmtId="165" fontId="3" fillId="4" borderId="1" xfId="0" applyNumberFormat="1" applyFont="1" applyFill="1" applyBorder="1" applyAlignment="1" applyProtection="1">
      <alignment horizontal="right" vertical="center"/>
      <protection hidden="1"/>
    </xf>
    <xf numFmtId="164" fontId="7" fillId="4" borderId="26" xfId="0" applyNumberFormat="1" applyFont="1" applyFill="1" applyBorder="1" applyAlignment="1" applyProtection="1">
      <alignment horizontal="center" vertical="center"/>
      <protection hidden="1"/>
    </xf>
    <xf numFmtId="1" fontId="7" fillId="6" borderId="8" xfId="0" applyNumberFormat="1" applyFont="1" applyFill="1" applyBorder="1" applyAlignment="1" applyProtection="1">
      <alignment horizontal="center" vertical="center"/>
      <protection hidden="1"/>
    </xf>
    <xf numFmtId="1" fontId="7" fillId="6" borderId="1" xfId="0" applyNumberFormat="1" applyFont="1" applyFill="1" applyBorder="1" applyAlignment="1" applyProtection="1">
      <alignment horizontal="center" vertical="center"/>
      <protection hidden="1"/>
    </xf>
    <xf numFmtId="165" fontId="7" fillId="6" borderId="1" xfId="0" applyNumberFormat="1" applyFont="1" applyFill="1" applyBorder="1" applyAlignment="1" applyProtection="1">
      <alignment horizontal="right" vertical="center"/>
      <protection hidden="1"/>
    </xf>
    <xf numFmtId="165" fontId="3" fillId="6" borderId="1" xfId="0" applyNumberFormat="1" applyFont="1" applyFill="1" applyBorder="1" applyAlignment="1" applyProtection="1">
      <alignment horizontal="right" vertical="center"/>
      <protection hidden="1"/>
    </xf>
    <xf numFmtId="164" fontId="7" fillId="2" borderId="26" xfId="0" applyNumberFormat="1" applyFont="1" applyFill="1" applyBorder="1" applyAlignment="1" applyProtection="1">
      <alignment horizontal="center" vertical="center"/>
      <protection hidden="1"/>
    </xf>
    <xf numFmtId="164" fontId="7" fillId="6" borderId="26" xfId="0" applyNumberFormat="1" applyFont="1" applyFill="1" applyBorder="1" applyAlignment="1" applyProtection="1">
      <alignment horizontal="center" vertical="center"/>
      <protection hidden="1"/>
    </xf>
    <xf numFmtId="1" fontId="7" fillId="4" borderId="10" xfId="0" applyNumberFormat="1" applyFont="1" applyFill="1" applyBorder="1" applyAlignment="1" applyProtection="1">
      <alignment horizontal="center" vertical="center"/>
      <protection hidden="1"/>
    </xf>
    <xf numFmtId="1" fontId="7" fillId="4" borderId="13" xfId="0" applyNumberFormat="1" applyFont="1" applyFill="1" applyBorder="1" applyAlignment="1" applyProtection="1">
      <alignment horizontal="center" vertical="center"/>
      <protection hidden="1"/>
    </xf>
    <xf numFmtId="165" fontId="7" fillId="4" borderId="13" xfId="0" applyNumberFormat="1" applyFont="1" applyFill="1" applyBorder="1" applyAlignment="1" applyProtection="1">
      <alignment horizontal="right" vertical="center"/>
      <protection hidden="1"/>
    </xf>
    <xf numFmtId="165" fontId="3" fillId="4" borderId="13" xfId="0" applyNumberFormat="1" applyFont="1" applyFill="1" applyBorder="1" applyAlignment="1" applyProtection="1">
      <alignment horizontal="right" vertical="center"/>
      <protection hidden="1"/>
    </xf>
    <xf numFmtId="164" fontId="7" fillId="2" borderId="27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165" fontId="3" fillId="2" borderId="22" xfId="0" applyNumberFormat="1" applyFont="1" applyFill="1" applyBorder="1" applyAlignment="1" applyProtection="1">
      <alignment vertical="center"/>
      <protection hidden="1"/>
    </xf>
    <xf numFmtId="1" fontId="7" fillId="4" borderId="24" xfId="0" applyNumberFormat="1" applyFont="1" applyFill="1" applyBorder="1" applyAlignment="1" applyProtection="1">
      <alignment horizontal="center" vertical="center"/>
      <protection hidden="1"/>
    </xf>
    <xf numFmtId="1" fontId="7" fillId="4" borderId="0" xfId="0" applyNumberFormat="1" applyFont="1" applyFill="1" applyAlignment="1" applyProtection="1">
      <alignment horizontal="center" vertical="center"/>
      <protection hidden="1"/>
    </xf>
    <xf numFmtId="0" fontId="1" fillId="5" borderId="4" xfId="0" applyFont="1" applyFill="1" applyBorder="1" applyAlignment="1" applyProtection="1">
      <alignment horizontal="center" vertical="center"/>
      <protection hidden="1"/>
    </xf>
    <xf numFmtId="0" fontId="1" fillId="5" borderId="0" xfId="0" applyFont="1" applyFill="1" applyAlignment="1" applyProtection="1">
      <alignment horizontal="center" vertical="center"/>
      <protection hidden="1"/>
    </xf>
    <xf numFmtId="0" fontId="13" fillId="5" borderId="22" xfId="2" applyFont="1" applyFill="1" applyBorder="1" applyAlignment="1" applyProtection="1">
      <alignment horizontal="center" vertical="center"/>
      <protection hidden="1"/>
    </xf>
    <xf numFmtId="0" fontId="13" fillId="5" borderId="17" xfId="2" applyFont="1" applyFill="1" applyBorder="1" applyAlignment="1" applyProtection="1">
      <alignment horizontal="center" vertical="center"/>
      <protection hidden="1"/>
    </xf>
    <xf numFmtId="165" fontId="5" fillId="7" borderId="13" xfId="0" applyNumberFormat="1" applyFont="1" applyFill="1" applyBorder="1" applyAlignment="1" applyProtection="1">
      <alignment horizontal="center" vertical="center"/>
      <protection hidden="1"/>
    </xf>
    <xf numFmtId="165" fontId="0" fillId="7" borderId="11" xfId="0" applyNumberFormat="1" applyFill="1" applyBorder="1" applyProtection="1">
      <protection hidden="1"/>
    </xf>
    <xf numFmtId="165" fontId="0" fillId="7" borderId="14" xfId="0" applyNumberFormat="1" applyFill="1" applyBorder="1" applyProtection="1">
      <protection hidden="1"/>
    </xf>
    <xf numFmtId="0" fontId="14" fillId="8" borderId="0" xfId="0" applyFont="1" applyFill="1" applyAlignment="1" applyProtection="1">
      <alignment horizontal="center" vertical="center"/>
      <protection hidden="1"/>
    </xf>
    <xf numFmtId="0" fontId="15" fillId="8" borderId="0" xfId="0" applyFont="1" applyFill="1" applyProtection="1">
      <protection hidden="1"/>
    </xf>
    <xf numFmtId="0" fontId="3" fillId="2" borderId="36" xfId="0" applyFont="1" applyFill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 applyProtection="1">
      <alignment horizontal="left" vertical="center"/>
      <protection hidden="1"/>
    </xf>
    <xf numFmtId="0" fontId="3" fillId="2" borderId="9" xfId="0" applyFont="1" applyFill="1" applyBorder="1" applyAlignment="1" applyProtection="1">
      <alignment horizontal="left" vertical="center"/>
      <protection hidden="1"/>
    </xf>
    <xf numFmtId="165" fontId="5" fillId="7" borderId="23" xfId="0" applyNumberFormat="1" applyFont="1" applyFill="1" applyBorder="1" applyAlignment="1" applyProtection="1">
      <alignment horizontal="center" vertical="center"/>
      <protection hidden="1"/>
    </xf>
    <xf numFmtId="165" fontId="0" fillId="7" borderId="19" xfId="0" applyNumberFormat="1" applyFill="1" applyBorder="1" applyProtection="1">
      <protection hidden="1"/>
    </xf>
    <xf numFmtId="165" fontId="0" fillId="7" borderId="40" xfId="0" applyNumberFormat="1" applyFill="1" applyBorder="1" applyProtection="1">
      <protection hidden="1"/>
    </xf>
    <xf numFmtId="0" fontId="3" fillId="2" borderId="8" xfId="0" applyFont="1" applyFill="1" applyBorder="1" applyAlignment="1" applyProtection="1">
      <alignment horizontal="left" vertical="center"/>
      <protection hidden="1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11" fillId="5" borderId="15" xfId="0" applyFont="1" applyFill="1" applyBorder="1" applyAlignment="1" applyProtection="1">
      <alignment horizontal="center" vertical="center"/>
      <protection hidden="1"/>
    </xf>
    <xf numFmtId="0" fontId="9" fillId="5" borderId="16" xfId="0" applyFont="1" applyFill="1" applyBorder="1" applyProtection="1">
      <protection hidden="1"/>
    </xf>
    <xf numFmtId="0" fontId="9" fillId="5" borderId="17" xfId="0" applyFont="1" applyFill="1" applyBorder="1" applyProtection="1">
      <protection hidden="1"/>
    </xf>
    <xf numFmtId="1" fontId="5" fillId="7" borderId="1" xfId="0" applyNumberFormat="1" applyFont="1" applyFill="1" applyBorder="1" applyAlignment="1" applyProtection="1">
      <alignment horizontal="right" vertical="center"/>
      <protection hidden="1"/>
    </xf>
    <xf numFmtId="0" fontId="0" fillId="7" borderId="2" xfId="0" applyFill="1" applyBorder="1" applyAlignment="1" applyProtection="1">
      <alignment horizontal="right"/>
      <protection hidden="1"/>
    </xf>
    <xf numFmtId="0" fontId="0" fillId="7" borderId="9" xfId="0" applyFill="1" applyBorder="1" applyAlignment="1" applyProtection="1">
      <alignment horizontal="right"/>
      <protection hidden="1"/>
    </xf>
    <xf numFmtId="0" fontId="10" fillId="5" borderId="15" xfId="0" applyFont="1" applyFill="1" applyBorder="1" applyAlignment="1" applyProtection="1">
      <alignment horizontal="center" vertical="center"/>
      <protection hidden="1"/>
    </xf>
    <xf numFmtId="0" fontId="3" fillId="2" borderId="18" xfId="0" applyFont="1" applyFill="1" applyBorder="1" applyAlignment="1" applyProtection="1">
      <alignment horizontal="left" vertical="center"/>
      <protection hidden="1"/>
    </xf>
    <xf numFmtId="0" fontId="0" fillId="0" borderId="19" xfId="0" applyBorder="1" applyProtection="1">
      <protection hidden="1"/>
    </xf>
    <xf numFmtId="0" fontId="0" fillId="0" borderId="20" xfId="0" applyBorder="1" applyProtection="1">
      <protection hidden="1"/>
    </xf>
    <xf numFmtId="0" fontId="3" fillId="2" borderId="37" xfId="0" applyFont="1" applyFill="1" applyBorder="1" applyAlignment="1" applyProtection="1">
      <alignment horizontal="left" vertical="center"/>
      <protection hidden="1"/>
    </xf>
    <xf numFmtId="0" fontId="3" fillId="2" borderId="11" xfId="0" applyFont="1" applyFill="1" applyBorder="1" applyAlignment="1" applyProtection="1">
      <alignment horizontal="left" vertical="center"/>
      <protection hidden="1"/>
    </xf>
    <xf numFmtId="0" fontId="3" fillId="2" borderId="14" xfId="0" applyFont="1" applyFill="1" applyBorder="1" applyAlignment="1" applyProtection="1">
      <alignment horizontal="left" vertical="center"/>
      <protection hidden="1"/>
    </xf>
    <xf numFmtId="165" fontId="5" fillId="7" borderId="1" xfId="0" applyNumberFormat="1" applyFont="1" applyFill="1" applyBorder="1" applyAlignment="1" applyProtection="1">
      <alignment horizontal="center" vertical="center"/>
      <protection hidden="1"/>
    </xf>
    <xf numFmtId="165" fontId="0" fillId="7" borderId="2" xfId="0" applyNumberFormat="1" applyFill="1" applyBorder="1" applyProtection="1">
      <protection hidden="1"/>
    </xf>
    <xf numFmtId="165" fontId="0" fillId="7" borderId="9" xfId="0" applyNumberFormat="1" applyFill="1" applyBorder="1" applyProtection="1">
      <protection hidden="1"/>
    </xf>
    <xf numFmtId="0" fontId="2" fillId="5" borderId="22" xfId="0" applyFont="1" applyFill="1" applyBorder="1" applyAlignment="1" applyProtection="1">
      <alignment horizontal="center" vertical="center"/>
      <protection hidden="1"/>
    </xf>
    <xf numFmtId="0" fontId="2" fillId="5" borderId="16" xfId="0" applyFont="1" applyFill="1" applyBorder="1" applyAlignment="1" applyProtection="1">
      <alignment horizontal="center" vertical="center"/>
      <protection hidden="1"/>
    </xf>
    <xf numFmtId="0" fontId="2" fillId="5" borderId="17" xfId="0" applyFont="1" applyFill="1" applyBorder="1" applyAlignment="1" applyProtection="1">
      <alignment horizontal="center" vertical="center"/>
      <protection hidden="1"/>
    </xf>
    <xf numFmtId="0" fontId="17" fillId="0" borderId="29" xfId="0" applyFont="1" applyBorder="1" applyAlignment="1" applyProtection="1">
      <alignment horizontal="center" vertical="center" wrapText="1"/>
      <protection hidden="1"/>
    </xf>
    <xf numFmtId="0" fontId="17" fillId="0" borderId="6" xfId="0" applyFont="1" applyBorder="1" applyAlignment="1" applyProtection="1">
      <alignment horizontal="center" vertical="center" wrapText="1"/>
      <protection hidden="1"/>
    </xf>
    <xf numFmtId="0" fontId="17" fillId="0" borderId="7" xfId="0" applyFont="1" applyBorder="1" applyAlignment="1" applyProtection="1">
      <alignment horizontal="center" vertical="center" wrapText="1"/>
      <protection hidden="1"/>
    </xf>
    <xf numFmtId="0" fontId="17" fillId="0" borderId="31" xfId="0" applyFont="1" applyBorder="1" applyAlignment="1" applyProtection="1">
      <alignment horizontal="center" vertical="center" wrapText="1"/>
      <protection hidden="1"/>
    </xf>
    <xf numFmtId="0" fontId="17" fillId="0" borderId="0" xfId="0" applyFont="1" applyAlignment="1" applyProtection="1">
      <alignment horizontal="center" vertical="center" wrapText="1"/>
      <protection hidden="1"/>
    </xf>
    <xf numFmtId="0" fontId="17" fillId="0" borderId="32" xfId="0" applyFont="1" applyBorder="1" applyAlignment="1" applyProtection="1">
      <alignment horizontal="center" vertical="center" wrapText="1"/>
      <protection hidden="1"/>
    </xf>
    <xf numFmtId="0" fontId="17" fillId="0" borderId="30" xfId="0" applyFont="1" applyBorder="1" applyAlignment="1" applyProtection="1">
      <alignment horizontal="center" vertical="center" wrapText="1"/>
      <protection hidden="1"/>
    </xf>
    <xf numFmtId="0" fontId="17" fillId="0" borderId="28" xfId="0" applyFont="1" applyBorder="1" applyAlignment="1" applyProtection="1">
      <alignment horizontal="center" vertical="center" wrapText="1"/>
      <protection hidden="1"/>
    </xf>
    <xf numFmtId="0" fontId="17" fillId="0" borderId="21" xfId="0" applyFont="1" applyBorder="1" applyAlignment="1" applyProtection="1">
      <alignment horizontal="center" vertical="center" wrapText="1"/>
      <protection hidden="1"/>
    </xf>
    <xf numFmtId="0" fontId="3" fillId="2" borderId="33" xfId="0" applyFont="1" applyFill="1" applyBorder="1" applyAlignment="1" applyProtection="1">
      <alignment horizontal="left" vertical="center"/>
      <protection hidden="1"/>
    </xf>
    <xf numFmtId="0" fontId="3" fillId="2" borderId="34" xfId="0" applyFont="1" applyFill="1" applyBorder="1" applyAlignment="1" applyProtection="1">
      <alignment horizontal="left" vertical="center"/>
      <protection hidden="1"/>
    </xf>
    <xf numFmtId="0" fontId="3" fillId="2" borderId="38" xfId="0" applyFont="1" applyFill="1" applyBorder="1" applyAlignment="1" applyProtection="1">
      <alignment horizontal="left" vertical="center"/>
      <protection hidden="1"/>
    </xf>
    <xf numFmtId="0" fontId="3" fillId="2" borderId="39" xfId="0" applyFont="1" applyFill="1" applyBorder="1" applyAlignment="1" applyProtection="1">
      <alignment horizontal="left" vertical="center"/>
      <protection hidden="1"/>
    </xf>
    <xf numFmtId="0" fontId="3" fillId="2" borderId="35" xfId="0" applyFont="1" applyFill="1" applyBorder="1" applyAlignment="1" applyProtection="1">
      <alignment horizontal="left" vertical="center"/>
      <protection hidden="1"/>
    </xf>
    <xf numFmtId="10" fontId="3" fillId="2" borderId="22" xfId="0" applyNumberFormat="1" applyFont="1" applyFill="1" applyBorder="1" applyAlignment="1" applyProtection="1">
      <alignment horizontal="right" vertical="center"/>
      <protection hidden="1"/>
    </xf>
    <xf numFmtId="10" fontId="3" fillId="2" borderId="17" xfId="0" applyNumberFormat="1" applyFont="1" applyFill="1" applyBorder="1" applyAlignment="1" applyProtection="1">
      <alignment horizontal="right" vertical="center"/>
      <protection hidden="1"/>
    </xf>
    <xf numFmtId="0" fontId="3" fillId="2" borderId="10" xfId="0" applyFont="1" applyFill="1" applyBorder="1" applyAlignment="1" applyProtection="1">
      <alignment horizontal="left" vertical="center"/>
      <protection hidden="1"/>
    </xf>
    <xf numFmtId="0" fontId="0" fillId="0" borderId="11" xfId="0" applyBorder="1" applyProtection="1">
      <protection hidden="1"/>
    </xf>
    <xf numFmtId="0" fontId="0" fillId="0" borderId="12" xfId="0" applyBorder="1" applyProtection="1">
      <protection hidden="1"/>
    </xf>
    <xf numFmtId="164" fontId="5" fillId="7" borderId="1" xfId="0" applyNumberFormat="1" applyFont="1" applyFill="1" applyBorder="1" applyAlignment="1" applyProtection="1">
      <alignment horizontal="right" vertical="center"/>
      <protection hidden="1"/>
    </xf>
    <xf numFmtId="165" fontId="4" fillId="3" borderId="22" xfId="0" applyNumberFormat="1" applyFont="1" applyFill="1" applyBorder="1" applyAlignment="1" applyProtection="1">
      <alignment horizontal="center" vertical="center"/>
      <protection locked="0" hidden="1"/>
    </xf>
    <xf numFmtId="165" fontId="4" fillId="3" borderId="22" xfId="1" applyNumberFormat="1" applyFont="1" applyFill="1" applyBorder="1" applyAlignment="1" applyProtection="1">
      <alignment horizontal="right" vertical="center"/>
      <protection locked="0" hidden="1"/>
    </xf>
    <xf numFmtId="165" fontId="4" fillId="3" borderId="17" xfId="1" applyNumberFormat="1" applyFont="1" applyFill="1" applyBorder="1" applyAlignment="1" applyProtection="1">
      <alignment horizontal="right" vertical="center"/>
      <protection locked="0" hidden="1"/>
    </xf>
    <xf numFmtId="3" fontId="4" fillId="3" borderId="22" xfId="0" applyNumberFormat="1" applyFont="1" applyFill="1" applyBorder="1" applyAlignment="1" applyProtection="1">
      <alignment horizontal="right" vertical="center"/>
      <protection locked="0" hidden="1"/>
    </xf>
    <xf numFmtId="3" fontId="4" fillId="3" borderId="17" xfId="0" applyNumberFormat="1" applyFont="1" applyFill="1" applyBorder="1" applyAlignment="1" applyProtection="1">
      <alignment horizontal="right" vertical="center"/>
      <protection locked="0" hidden="1"/>
    </xf>
  </cellXfs>
  <cellStyles count="3">
    <cellStyle name="Hiperlink" xfId="2" builtinId="8"/>
    <cellStyle name="Moeda" xfId="1" builtinId="4"/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0"/>
      </font>
      <numFmt numFmtId="0" formatCode="General"/>
      <fill>
        <patternFill>
          <fgColor auto="1"/>
          <bgColor rgb="FFC044D5"/>
        </patternFill>
      </fill>
      <border>
        <left/>
        <right/>
        <top/>
        <bottom/>
        <vertical/>
        <horizontal/>
      </border>
    </dxf>
  </dxfs>
  <tableStyles count="0" defaultTableStyle="TableStyleMedium9" defaultPivotStyle="PivotStyleLight16"/>
  <colors>
    <mruColors>
      <color rgb="FFC044D5"/>
      <color rgb="FFF6F6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348199</xdr:colOff>
      <xdr:row>0</xdr:row>
      <xdr:rowOff>0</xdr:rowOff>
    </xdr:from>
    <xdr:to>
      <xdr:col>8</xdr:col>
      <xdr:colOff>1093118</xdr:colOff>
      <xdr:row>0</xdr:row>
      <xdr:rowOff>617600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1D04150-3CA3-7144-B66B-3C710DEDEB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1841" t="18237" b="16205"/>
        <a:stretch>
          <a:fillRect/>
        </a:stretch>
      </xdr:blipFill>
      <xdr:spPr>
        <a:xfrm>
          <a:off x="10822285" y="0"/>
          <a:ext cx="744919" cy="617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69310</xdr:rowOff>
    </xdr:from>
    <xdr:to>
      <xdr:col>3</xdr:col>
      <xdr:colOff>1309678</xdr:colOff>
      <xdr:row>0</xdr:row>
      <xdr:rowOff>519065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ADD907F-CB8D-344A-8309-2133252200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8237" r="26235" b="12708"/>
        <a:stretch>
          <a:fillRect/>
        </a:stretch>
      </xdr:blipFill>
      <xdr:spPr>
        <a:xfrm>
          <a:off x="111760" y="69310"/>
          <a:ext cx="2091998" cy="4497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interlaken-i.com.br/contat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2"/>
  <sheetViews>
    <sheetView showGridLines="0" tabSelected="1" zoomScale="90" zoomScaleNormal="234" workbookViewId="0">
      <selection activeCell="P9" sqref="P9"/>
    </sheetView>
  </sheetViews>
  <sheetFormatPr baseColWidth="10" defaultColWidth="15.6640625" defaultRowHeight="15" x14ac:dyDescent="0.2"/>
  <cols>
    <col min="1" max="1" width="2" style="23" customWidth="1"/>
    <col min="2" max="2" width="5.1640625" style="23" bestFit="1" customWidth="1"/>
    <col min="3" max="3" width="5" style="23" bestFit="1" customWidth="1"/>
    <col min="4" max="4" width="37.5" style="23" customWidth="1"/>
    <col min="5" max="5" width="23.5" style="23" bestFit="1" customWidth="1"/>
    <col min="6" max="6" width="15.33203125" style="23" bestFit="1" customWidth="1"/>
    <col min="7" max="7" width="33.5" style="23" customWidth="1"/>
    <col min="8" max="8" width="15.33203125" style="23" bestFit="1" customWidth="1"/>
    <col min="9" max="9" width="14.83203125" style="23" bestFit="1" customWidth="1"/>
    <col min="10" max="10" width="3.6640625" style="23" customWidth="1"/>
    <col min="11" max="13" width="15.6640625" style="23"/>
    <col min="14" max="14" width="13.5" style="23" customWidth="1"/>
    <col min="15" max="15" width="14.6640625" style="23" customWidth="1"/>
    <col min="16" max="16" width="13.83203125" style="23" customWidth="1"/>
    <col min="17" max="17" width="27" style="23" customWidth="1"/>
    <col min="18" max="18" width="7.83203125" style="23" customWidth="1"/>
    <col min="19" max="19" width="18" style="23" customWidth="1"/>
    <col min="20" max="20" width="14" style="23" customWidth="1"/>
    <col min="21" max="21" width="14.1640625" style="23" customWidth="1"/>
    <col min="22" max="22" width="19.1640625" style="23" customWidth="1"/>
    <col min="23" max="16384" width="15.6640625" style="23"/>
  </cols>
  <sheetData>
    <row r="1" spans="2:13" ht="52" customHeight="1" thickBot="1" x14ac:dyDescent="0.25">
      <c r="B1" s="34" t="s">
        <v>0</v>
      </c>
      <c r="C1" s="35"/>
      <c r="D1" s="35"/>
      <c r="E1" s="35"/>
      <c r="F1" s="35"/>
      <c r="G1" s="35"/>
      <c r="H1" s="35"/>
      <c r="I1" s="35"/>
    </row>
    <row r="2" spans="2:13" ht="20" customHeight="1" thickBot="1" x14ac:dyDescent="0.25">
      <c r="B2" s="51" t="s">
        <v>20</v>
      </c>
      <c r="C2" s="46"/>
      <c r="D2" s="46"/>
      <c r="E2" s="46"/>
      <c r="F2" s="46"/>
      <c r="G2" s="46"/>
      <c r="H2" s="46"/>
      <c r="I2" s="47"/>
      <c r="K2" s="64" t="s">
        <v>30</v>
      </c>
      <c r="L2" s="65"/>
      <c r="M2" s="66"/>
    </row>
    <row r="3" spans="2:13" ht="23" customHeight="1" thickBot="1" x14ac:dyDescent="0.25">
      <c r="B3" s="61" t="s">
        <v>21</v>
      </c>
      <c r="C3" s="62"/>
      <c r="D3" s="62"/>
      <c r="E3" s="63"/>
      <c r="F3" s="61" t="s">
        <v>19</v>
      </c>
      <c r="G3" s="62"/>
      <c r="H3" s="62"/>
      <c r="I3" s="63"/>
      <c r="K3" s="67"/>
      <c r="L3" s="68"/>
      <c r="M3" s="69"/>
    </row>
    <row r="4" spans="2:13" ht="22" customHeight="1" thickBot="1" x14ac:dyDescent="0.25">
      <c r="B4" s="73" t="s">
        <v>23</v>
      </c>
      <c r="C4" s="74"/>
      <c r="D4" s="77"/>
      <c r="E4" s="84">
        <v>2000</v>
      </c>
      <c r="F4" s="73" t="s">
        <v>15</v>
      </c>
      <c r="G4" s="74"/>
      <c r="H4" s="85">
        <v>15000</v>
      </c>
      <c r="I4" s="86"/>
      <c r="K4" s="67"/>
      <c r="L4" s="68"/>
      <c r="M4" s="69"/>
    </row>
    <row r="5" spans="2:13" ht="20" customHeight="1" thickBot="1" x14ac:dyDescent="0.25">
      <c r="B5" s="36" t="s">
        <v>24</v>
      </c>
      <c r="C5" s="37"/>
      <c r="D5" s="38"/>
      <c r="E5" s="84">
        <v>1200</v>
      </c>
      <c r="F5" s="36" t="s">
        <v>1</v>
      </c>
      <c r="G5" s="37"/>
      <c r="H5" s="87">
        <v>21</v>
      </c>
      <c r="I5" s="88"/>
      <c r="K5" s="67" t="s">
        <v>27</v>
      </c>
      <c r="L5" s="68"/>
      <c r="M5" s="69"/>
    </row>
    <row r="6" spans="2:13" ht="20" customHeight="1" thickBot="1" x14ac:dyDescent="0.25">
      <c r="B6" s="36" t="s">
        <v>25</v>
      </c>
      <c r="C6" s="37"/>
      <c r="D6" s="38"/>
      <c r="E6" s="84">
        <v>10000</v>
      </c>
      <c r="F6" s="75" t="s">
        <v>16</v>
      </c>
      <c r="G6" s="76"/>
      <c r="H6" s="87">
        <v>55</v>
      </c>
      <c r="I6" s="88"/>
      <c r="K6" s="67"/>
      <c r="L6" s="68"/>
      <c r="M6" s="69"/>
    </row>
    <row r="7" spans="2:13" ht="20" customHeight="1" thickBot="1" x14ac:dyDescent="0.25">
      <c r="B7" s="55" t="s">
        <v>14</v>
      </c>
      <c r="C7" s="56"/>
      <c r="D7" s="57"/>
      <c r="E7" s="24">
        <f>E4-E5</f>
        <v>800</v>
      </c>
      <c r="F7" s="55" t="s">
        <v>26</v>
      </c>
      <c r="G7" s="56"/>
      <c r="H7" s="78">
        <v>0.14649999999999999</v>
      </c>
      <c r="I7" s="79"/>
      <c r="K7" s="70"/>
      <c r="L7" s="71"/>
      <c r="M7" s="72"/>
    </row>
    <row r="8" spans="2:13" ht="20" customHeight="1" x14ac:dyDescent="0.2"/>
    <row r="9" spans="2:13" ht="16" thickBot="1" x14ac:dyDescent="0.25"/>
    <row r="10" spans="2:13" ht="22" customHeight="1" thickBot="1" x14ac:dyDescent="0.25">
      <c r="B10" s="45" t="s">
        <v>2</v>
      </c>
      <c r="C10" s="46"/>
      <c r="D10" s="46"/>
      <c r="E10" s="46"/>
      <c r="F10" s="46"/>
      <c r="G10" s="46"/>
      <c r="H10" s="46"/>
      <c r="I10" s="47"/>
      <c r="K10" s="64" t="s">
        <v>34</v>
      </c>
      <c r="L10" s="65"/>
      <c r="M10" s="66"/>
    </row>
    <row r="11" spans="2:13" ht="22" customHeight="1" x14ac:dyDescent="0.2">
      <c r="B11" s="52" t="s">
        <v>22</v>
      </c>
      <c r="C11" s="53"/>
      <c r="D11" s="53"/>
      <c r="E11" s="53"/>
      <c r="F11" s="54"/>
      <c r="G11" s="39">
        <f>H4*12/H7</f>
        <v>1228668.9419795224</v>
      </c>
      <c r="H11" s="40"/>
      <c r="I11" s="41"/>
      <c r="K11" s="67"/>
      <c r="L11" s="68"/>
      <c r="M11" s="69"/>
    </row>
    <row r="12" spans="2:13" ht="22" customHeight="1" x14ac:dyDescent="0.2">
      <c r="B12" s="42" t="s">
        <v>28</v>
      </c>
      <c r="C12" s="43"/>
      <c r="D12" s="43"/>
      <c r="E12" s="43"/>
      <c r="F12" s="44"/>
      <c r="G12" s="48">
        <f>H6-H5</f>
        <v>34</v>
      </c>
      <c r="H12" s="49"/>
      <c r="I12" s="50"/>
      <c r="K12" s="67"/>
      <c r="L12" s="68"/>
      <c r="M12" s="69"/>
    </row>
    <row r="13" spans="2:13" ht="22" customHeight="1" x14ac:dyDescent="0.2">
      <c r="B13" s="42" t="s">
        <v>29</v>
      </c>
      <c r="C13" s="43"/>
      <c r="D13" s="43"/>
      <c r="E13" s="43"/>
      <c r="F13" s="44"/>
      <c r="G13" s="58">
        <f>E4-E5</f>
        <v>800</v>
      </c>
      <c r="H13" s="59"/>
      <c r="I13" s="60"/>
      <c r="K13" s="67"/>
      <c r="L13" s="68"/>
      <c r="M13" s="69"/>
    </row>
    <row r="14" spans="2:13" ht="22" customHeight="1" x14ac:dyDescent="0.2">
      <c r="B14" s="42" t="s">
        <v>3</v>
      </c>
      <c r="C14" s="43"/>
      <c r="D14" s="43"/>
      <c r="E14" s="43"/>
      <c r="F14" s="44"/>
      <c r="G14" s="83">
        <f>(E4-E5)/E4</f>
        <v>0.4</v>
      </c>
      <c r="H14" s="49"/>
      <c r="I14" s="50"/>
      <c r="K14" s="67"/>
      <c r="L14" s="68"/>
      <c r="M14" s="69"/>
    </row>
    <row r="15" spans="2:13" ht="22" customHeight="1" thickBot="1" x14ac:dyDescent="0.25">
      <c r="B15" s="80" t="s">
        <v>4</v>
      </c>
      <c r="C15" s="81"/>
      <c r="D15" s="81"/>
      <c r="E15" s="81"/>
      <c r="F15" s="82"/>
      <c r="G15" s="31">
        <f>E4*0.3</f>
        <v>600</v>
      </c>
      <c r="H15" s="32"/>
      <c r="I15" s="33"/>
      <c r="K15" s="70"/>
      <c r="L15" s="71"/>
      <c r="M15" s="72"/>
    </row>
    <row r="16" spans="2:13" ht="16" thickBot="1" x14ac:dyDescent="0.25"/>
    <row r="17" spans="2:13" ht="22" customHeight="1" thickBot="1" x14ac:dyDescent="0.25">
      <c r="B17" s="45" t="s">
        <v>5</v>
      </c>
      <c r="C17" s="46"/>
      <c r="D17" s="46"/>
      <c r="E17" s="46"/>
      <c r="F17" s="46"/>
      <c r="G17" s="46"/>
      <c r="H17" s="46"/>
      <c r="I17" s="47"/>
      <c r="K17" s="64" t="s">
        <v>31</v>
      </c>
      <c r="L17" s="65"/>
      <c r="M17" s="66"/>
    </row>
    <row r="18" spans="2:13" ht="20" customHeight="1" thickBot="1" x14ac:dyDescent="0.25">
      <c r="B18" s="1" t="s">
        <v>6</v>
      </c>
      <c r="C18" s="1" t="s">
        <v>7</v>
      </c>
      <c r="D18" s="1" t="s">
        <v>17</v>
      </c>
      <c r="E18" s="1" t="s">
        <v>8</v>
      </c>
      <c r="F18" s="1" t="s">
        <v>9</v>
      </c>
      <c r="G18" s="1" t="s">
        <v>10</v>
      </c>
      <c r="H18" s="1" t="s">
        <v>11</v>
      </c>
      <c r="I18" s="1" t="s">
        <v>12</v>
      </c>
      <c r="K18" s="67"/>
      <c r="L18" s="68"/>
      <c r="M18" s="69"/>
    </row>
    <row r="19" spans="2:13" ht="18" customHeight="1" x14ac:dyDescent="0.2">
      <c r="B19" s="2">
        <v>2027</v>
      </c>
      <c r="C19" s="3">
        <f>H5+1</f>
        <v>22</v>
      </c>
      <c r="D19" s="4">
        <f>E6</f>
        <v>10000</v>
      </c>
      <c r="E19" s="4">
        <f>D19*H7</f>
        <v>1465</v>
      </c>
      <c r="F19" s="4">
        <f>E7*12</f>
        <v>9600</v>
      </c>
      <c r="G19" s="5">
        <f t="shared" ref="G19:G43" si="0">D19+E19+F19</f>
        <v>21065</v>
      </c>
      <c r="H19" s="4">
        <f>H4*12/H7</f>
        <v>1228668.9419795224</v>
      </c>
      <c r="I19" s="6">
        <f t="shared" ref="I19:I42" si="1">G19/H19</f>
        <v>1.7144569444444441E-2</v>
      </c>
      <c r="K19" s="67"/>
      <c r="L19" s="68"/>
      <c r="M19" s="69"/>
    </row>
    <row r="20" spans="2:13" ht="18" customHeight="1" x14ac:dyDescent="0.2">
      <c r="B20" s="7">
        <v>2028</v>
      </c>
      <c r="C20" s="8">
        <f>H5+2</f>
        <v>23</v>
      </c>
      <c r="D20" s="9">
        <f t="shared" ref="D20:D43" si="2">G19</f>
        <v>21065</v>
      </c>
      <c r="E20" s="9">
        <f>D20*H7</f>
        <v>3086.0225</v>
      </c>
      <c r="F20" s="9">
        <f>E7*12</f>
        <v>9600</v>
      </c>
      <c r="G20" s="10">
        <f t="shared" si="0"/>
        <v>33751.022499999999</v>
      </c>
      <c r="H20" s="9">
        <f>H4*12/H7</f>
        <v>1228668.9419795224</v>
      </c>
      <c r="I20" s="11">
        <f t="shared" si="1"/>
        <v>2.7469582201388884E-2</v>
      </c>
      <c r="K20" s="67" t="s">
        <v>32</v>
      </c>
      <c r="L20" s="68"/>
      <c r="M20" s="69"/>
    </row>
    <row r="21" spans="2:13" ht="18" customHeight="1" x14ac:dyDescent="0.2">
      <c r="B21" s="12">
        <v>2029</v>
      </c>
      <c r="C21" s="13">
        <f>H5+3</f>
        <v>24</v>
      </c>
      <c r="D21" s="14">
        <f t="shared" si="2"/>
        <v>33751.022499999999</v>
      </c>
      <c r="E21" s="14">
        <f>D21*H7</f>
        <v>4944.5247962499998</v>
      </c>
      <c r="F21" s="14">
        <f>E7*12</f>
        <v>9600</v>
      </c>
      <c r="G21" s="15">
        <f t="shared" si="0"/>
        <v>48295.547296249999</v>
      </c>
      <c r="H21" s="14">
        <f>H4*12/H7</f>
        <v>1228668.9419795224</v>
      </c>
      <c r="I21" s="16">
        <f t="shared" si="1"/>
        <v>3.9307209327225687E-2</v>
      </c>
      <c r="K21" s="67"/>
      <c r="L21" s="68"/>
      <c r="M21" s="69"/>
    </row>
    <row r="22" spans="2:13" ht="15" customHeight="1" x14ac:dyDescent="0.2">
      <c r="B22" s="7">
        <v>2030</v>
      </c>
      <c r="C22" s="8">
        <f>H5+4</f>
        <v>25</v>
      </c>
      <c r="D22" s="9">
        <f t="shared" si="2"/>
        <v>48295.547296249999</v>
      </c>
      <c r="E22" s="9">
        <f>D22*H7</f>
        <v>7075.2976789006243</v>
      </c>
      <c r="F22" s="9">
        <f>E7*12</f>
        <v>9600</v>
      </c>
      <c r="G22" s="10">
        <f t="shared" si="0"/>
        <v>64970.844975150627</v>
      </c>
      <c r="H22" s="9">
        <f>H4*12/H7</f>
        <v>1228668.9419795224</v>
      </c>
      <c r="I22" s="11">
        <f t="shared" si="1"/>
        <v>5.2879048826997586E-2</v>
      </c>
      <c r="K22" s="67"/>
      <c r="L22" s="68"/>
      <c r="M22" s="69"/>
    </row>
    <row r="23" spans="2:13" ht="18" customHeight="1" x14ac:dyDescent="0.2">
      <c r="B23" s="12">
        <v>2031</v>
      </c>
      <c r="C23" s="13">
        <f>H5+5</f>
        <v>26</v>
      </c>
      <c r="D23" s="14">
        <f t="shared" si="2"/>
        <v>64970.844975150627</v>
      </c>
      <c r="E23" s="14">
        <f>D23*H7</f>
        <v>9518.2287888595656</v>
      </c>
      <c r="F23" s="14">
        <f>E7*12</f>
        <v>9600</v>
      </c>
      <c r="G23" s="15">
        <f t="shared" si="0"/>
        <v>84089.073764010187</v>
      </c>
      <c r="H23" s="14">
        <f>H4*12/H7</f>
        <v>1228668.9419795224</v>
      </c>
      <c r="I23" s="17">
        <f t="shared" si="1"/>
        <v>6.8439162813486054E-2</v>
      </c>
      <c r="K23" s="67"/>
      <c r="L23" s="68"/>
      <c r="M23" s="69"/>
    </row>
    <row r="24" spans="2:13" ht="18" customHeight="1" x14ac:dyDescent="0.2">
      <c r="B24" s="7">
        <v>2032</v>
      </c>
      <c r="C24" s="8">
        <f>H5+6</f>
        <v>27</v>
      </c>
      <c r="D24" s="9">
        <f t="shared" si="2"/>
        <v>84089.073764010187</v>
      </c>
      <c r="E24" s="9">
        <f>D24*H7</f>
        <v>12319.049306427492</v>
      </c>
      <c r="F24" s="9">
        <f>E7*12</f>
        <v>9600</v>
      </c>
      <c r="G24" s="10">
        <f t="shared" si="0"/>
        <v>106008.12307043768</v>
      </c>
      <c r="H24" s="9">
        <f>H4*12/H7</f>
        <v>1228668.9419795224</v>
      </c>
      <c r="I24" s="11">
        <f t="shared" si="1"/>
        <v>8.6278833498995094E-2</v>
      </c>
      <c r="K24" s="67" t="s">
        <v>33</v>
      </c>
      <c r="L24" s="68"/>
      <c r="M24" s="69"/>
    </row>
    <row r="25" spans="2:13" ht="18" customHeight="1" x14ac:dyDescent="0.2">
      <c r="B25" s="12">
        <v>2033</v>
      </c>
      <c r="C25" s="13">
        <f>H5+7</f>
        <v>28</v>
      </c>
      <c r="D25" s="14">
        <f t="shared" si="2"/>
        <v>106008.12307043768</v>
      </c>
      <c r="E25" s="14">
        <f>D25*H7</f>
        <v>15530.190029819119</v>
      </c>
      <c r="F25" s="14">
        <f>E7*12</f>
        <v>9600</v>
      </c>
      <c r="G25" s="15">
        <f t="shared" si="0"/>
        <v>131138.31310025678</v>
      </c>
      <c r="H25" s="14">
        <f>H4*12/H7</f>
        <v>1228668.9419795224</v>
      </c>
      <c r="I25" s="16">
        <f t="shared" si="1"/>
        <v>0.1067320159399312</v>
      </c>
      <c r="K25" s="67"/>
      <c r="L25" s="68"/>
      <c r="M25" s="69"/>
    </row>
    <row r="26" spans="2:13" ht="18" customHeight="1" x14ac:dyDescent="0.2">
      <c r="B26" s="7">
        <v>2034</v>
      </c>
      <c r="C26" s="8">
        <f>H5+8</f>
        <v>29</v>
      </c>
      <c r="D26" s="9">
        <f t="shared" si="2"/>
        <v>131138.31310025678</v>
      </c>
      <c r="E26" s="9">
        <f>D26*H7</f>
        <v>19211.762869187616</v>
      </c>
      <c r="F26" s="9">
        <f>E7*12</f>
        <v>9600</v>
      </c>
      <c r="G26" s="10">
        <f t="shared" si="0"/>
        <v>159950.07596944441</v>
      </c>
      <c r="H26" s="9">
        <f>H4*12/H7</f>
        <v>1228668.9419795224</v>
      </c>
      <c r="I26" s="11">
        <f t="shared" si="1"/>
        <v>0.13018158960846446</v>
      </c>
      <c r="K26" s="67"/>
      <c r="L26" s="68"/>
      <c r="M26" s="69"/>
    </row>
    <row r="27" spans="2:13" ht="18" customHeight="1" thickBot="1" x14ac:dyDescent="0.25">
      <c r="B27" s="12">
        <v>2035</v>
      </c>
      <c r="C27" s="13">
        <f>H5+9</f>
        <v>30</v>
      </c>
      <c r="D27" s="14">
        <f t="shared" si="2"/>
        <v>159950.07596944441</v>
      </c>
      <c r="E27" s="14">
        <f>D27*H7</f>
        <v>23432.686129523605</v>
      </c>
      <c r="F27" s="14">
        <f>E7*12</f>
        <v>9600</v>
      </c>
      <c r="G27" s="15">
        <f t="shared" si="0"/>
        <v>192982.76209896803</v>
      </c>
      <c r="H27" s="14">
        <f>H4*12/H7</f>
        <v>1228668.9419795224</v>
      </c>
      <c r="I27" s="16">
        <f t="shared" si="1"/>
        <v>0.15706652581943784</v>
      </c>
      <c r="K27" s="70"/>
      <c r="L27" s="71"/>
      <c r="M27" s="72"/>
    </row>
    <row r="28" spans="2:13" ht="18" customHeight="1" x14ac:dyDescent="0.2">
      <c r="B28" s="7">
        <v>2036</v>
      </c>
      <c r="C28" s="8">
        <f>H5+10</f>
        <v>31</v>
      </c>
      <c r="D28" s="9">
        <f t="shared" si="2"/>
        <v>192982.76209896803</v>
      </c>
      <c r="E28" s="9">
        <f>D28*H7</f>
        <v>28271.974647498813</v>
      </c>
      <c r="F28" s="9">
        <f>E7*12</f>
        <v>9600</v>
      </c>
      <c r="G28" s="10">
        <f t="shared" si="0"/>
        <v>230854.73674646684</v>
      </c>
      <c r="H28" s="9">
        <f>H4*12/H7</f>
        <v>1228668.9419795224</v>
      </c>
      <c r="I28" s="11">
        <f t="shared" si="1"/>
        <v>0.18789010518531882</v>
      </c>
    </row>
    <row r="29" spans="2:13" ht="18" customHeight="1" x14ac:dyDescent="0.2">
      <c r="B29" s="12">
        <v>2037</v>
      </c>
      <c r="C29" s="13">
        <f>H5+11</f>
        <v>32</v>
      </c>
      <c r="D29" s="14">
        <f t="shared" si="2"/>
        <v>230854.73674646684</v>
      </c>
      <c r="E29" s="14">
        <f>D29*H7</f>
        <v>33820.218933357392</v>
      </c>
      <c r="F29" s="14">
        <f>E7*12</f>
        <v>9600</v>
      </c>
      <c r="G29" s="15">
        <f t="shared" si="0"/>
        <v>274274.95567982423</v>
      </c>
      <c r="H29" s="14">
        <f>H4*12/H7</f>
        <v>1228668.9419795224</v>
      </c>
      <c r="I29" s="16">
        <f t="shared" si="1"/>
        <v>0.22322933892830135</v>
      </c>
    </row>
    <row r="30" spans="2:13" ht="18" customHeight="1" x14ac:dyDescent="0.2">
      <c r="B30" s="7">
        <v>2038</v>
      </c>
      <c r="C30" s="8">
        <f>H5+12</f>
        <v>33</v>
      </c>
      <c r="D30" s="9">
        <f t="shared" si="2"/>
        <v>274274.95567982423</v>
      </c>
      <c r="E30" s="9">
        <f>D30*H7</f>
        <v>40181.281007094243</v>
      </c>
      <c r="F30" s="9">
        <f>E7*12</f>
        <v>9600</v>
      </c>
      <c r="G30" s="10">
        <f t="shared" si="0"/>
        <v>324056.23668691848</v>
      </c>
      <c r="H30" s="9">
        <f>H4*12/H7</f>
        <v>1228668.9419795224</v>
      </c>
      <c r="I30" s="11">
        <f t="shared" si="1"/>
        <v>0.26374577041463082</v>
      </c>
    </row>
    <row r="31" spans="2:13" ht="18" customHeight="1" x14ac:dyDescent="0.2">
      <c r="B31" s="12">
        <v>2039</v>
      </c>
      <c r="C31" s="13">
        <f>H5+13</f>
        <v>34</v>
      </c>
      <c r="D31" s="14">
        <f t="shared" si="2"/>
        <v>324056.23668691848</v>
      </c>
      <c r="E31" s="14">
        <f>D31*H7</f>
        <v>47474.238674633554</v>
      </c>
      <c r="F31" s="14">
        <f>E7*12</f>
        <v>9600</v>
      </c>
      <c r="G31" s="15">
        <f t="shared" si="0"/>
        <v>381130.47536155203</v>
      </c>
      <c r="H31" s="14">
        <f>H4*12/H7</f>
        <v>1228668.9419795224</v>
      </c>
      <c r="I31" s="16">
        <f t="shared" si="1"/>
        <v>0.31019785911370756</v>
      </c>
    </row>
    <row r="32" spans="2:13" ht="18" customHeight="1" x14ac:dyDescent="0.2">
      <c r="B32" s="7">
        <v>2040</v>
      </c>
      <c r="C32" s="8">
        <f>H5+14</f>
        <v>35</v>
      </c>
      <c r="D32" s="9">
        <f t="shared" si="2"/>
        <v>381130.47536155203</v>
      </c>
      <c r="E32" s="9">
        <f>D32*H7</f>
        <v>55835.614640467371</v>
      </c>
      <c r="F32" s="9">
        <f>E7*12</f>
        <v>9600</v>
      </c>
      <c r="G32" s="10">
        <f t="shared" si="0"/>
        <v>446566.09000201942</v>
      </c>
      <c r="H32" s="9">
        <f>H4*12/H7</f>
        <v>1228668.9419795224</v>
      </c>
      <c r="I32" s="11">
        <f t="shared" si="1"/>
        <v>0.36345517880719908</v>
      </c>
    </row>
    <row r="33" spans="2:9" ht="18" customHeight="1" x14ac:dyDescent="0.2">
      <c r="B33" s="12">
        <v>2041</v>
      </c>
      <c r="C33" s="13">
        <f>H5+15</f>
        <v>36</v>
      </c>
      <c r="D33" s="14">
        <f t="shared" si="2"/>
        <v>446566.09000201942</v>
      </c>
      <c r="E33" s="14">
        <f>D33*H7</f>
        <v>65421.932185295838</v>
      </c>
      <c r="F33" s="14">
        <f>E7*12</f>
        <v>9600</v>
      </c>
      <c r="G33" s="15">
        <f t="shared" si="0"/>
        <v>521588.02218731528</v>
      </c>
      <c r="H33" s="14">
        <f>H4*12/H7</f>
        <v>1228668.9419795224</v>
      </c>
      <c r="I33" s="16">
        <f t="shared" si="1"/>
        <v>0.4245146958357871</v>
      </c>
    </row>
    <row r="34" spans="2:9" ht="18" customHeight="1" x14ac:dyDescent="0.2">
      <c r="B34" s="7">
        <v>2042</v>
      </c>
      <c r="C34" s="8">
        <f>H5+16</f>
        <v>37</v>
      </c>
      <c r="D34" s="9">
        <f t="shared" si="2"/>
        <v>521588.02218731528</v>
      </c>
      <c r="E34" s="9">
        <f>D34*H7</f>
        <v>76412.645250441681</v>
      </c>
      <c r="F34" s="9">
        <f>E7*12</f>
        <v>9600</v>
      </c>
      <c r="G34" s="10">
        <f t="shared" si="0"/>
        <v>607600.6674377569</v>
      </c>
      <c r="H34" s="9">
        <f>H4*12/H7</f>
        <v>1228668.9419795224</v>
      </c>
      <c r="I34" s="11">
        <f t="shared" si="1"/>
        <v>0.49451943210906318</v>
      </c>
    </row>
    <row r="35" spans="2:9" ht="18" customHeight="1" x14ac:dyDescent="0.2">
      <c r="B35" s="12">
        <v>2043</v>
      </c>
      <c r="C35" s="13">
        <f>H5+17</f>
        <v>38</v>
      </c>
      <c r="D35" s="14">
        <f t="shared" si="2"/>
        <v>607600.6674377569</v>
      </c>
      <c r="E35" s="14">
        <f>D35*H7</f>
        <v>89013.497779631376</v>
      </c>
      <c r="F35" s="14">
        <f>E7*12</f>
        <v>9600</v>
      </c>
      <c r="G35" s="15">
        <f t="shared" si="0"/>
        <v>706214.1652173883</v>
      </c>
      <c r="H35" s="14">
        <f>H4*12/H7</f>
        <v>1228668.9419795224</v>
      </c>
      <c r="I35" s="16">
        <f t="shared" si="1"/>
        <v>0.57477986224637434</v>
      </c>
    </row>
    <row r="36" spans="2:9" ht="18" customHeight="1" x14ac:dyDescent="0.2">
      <c r="B36" s="7">
        <v>2044</v>
      </c>
      <c r="C36" s="8">
        <f>H5+18</f>
        <v>39</v>
      </c>
      <c r="D36" s="9">
        <f t="shared" si="2"/>
        <v>706214.1652173883</v>
      </c>
      <c r="E36" s="9">
        <f>D36*H7</f>
        <v>103460.37520434738</v>
      </c>
      <c r="F36" s="9">
        <f>E7*12</f>
        <v>9600</v>
      </c>
      <c r="G36" s="10">
        <f t="shared" si="0"/>
        <v>819274.54042173573</v>
      </c>
      <c r="H36" s="9">
        <f>H4*12/H7</f>
        <v>1228668.9419795224</v>
      </c>
      <c r="I36" s="11">
        <f t="shared" si="1"/>
        <v>0.66679844539880151</v>
      </c>
    </row>
    <row r="37" spans="2:9" ht="18" customHeight="1" x14ac:dyDescent="0.2">
      <c r="B37" s="12">
        <v>2045</v>
      </c>
      <c r="C37" s="13">
        <f>H5+19</f>
        <v>40</v>
      </c>
      <c r="D37" s="14">
        <f t="shared" si="2"/>
        <v>819274.54042173573</v>
      </c>
      <c r="E37" s="14">
        <f>D37*H7</f>
        <v>120023.72017178428</v>
      </c>
      <c r="F37" s="14">
        <f>E7*12</f>
        <v>9600</v>
      </c>
      <c r="G37" s="15">
        <f t="shared" si="0"/>
        <v>948898.26059352001</v>
      </c>
      <c r="H37" s="14">
        <f>H4*12/H7</f>
        <v>1228668.9419795224</v>
      </c>
      <c r="I37" s="16">
        <f t="shared" si="1"/>
        <v>0.77229775098305919</v>
      </c>
    </row>
    <row r="38" spans="2:9" ht="18" customHeight="1" x14ac:dyDescent="0.2">
      <c r="B38" s="7">
        <v>2046</v>
      </c>
      <c r="C38" s="8">
        <f>H5+20</f>
        <v>41</v>
      </c>
      <c r="D38" s="9">
        <f t="shared" si="2"/>
        <v>948898.26059352001</v>
      </c>
      <c r="E38" s="9">
        <f>D38*H7</f>
        <v>139013.59517695068</v>
      </c>
      <c r="F38" s="9">
        <f>E7*12</f>
        <v>9600</v>
      </c>
      <c r="G38" s="10">
        <f t="shared" si="0"/>
        <v>1097511.8557704706</v>
      </c>
      <c r="H38" s="9">
        <f>H4*12/H7</f>
        <v>1228668.9419795224</v>
      </c>
      <c r="I38" s="11">
        <f t="shared" si="1"/>
        <v>0.89325270483541064</v>
      </c>
    </row>
    <row r="39" spans="2:9" ht="18" customHeight="1" x14ac:dyDescent="0.2">
      <c r="B39" s="12">
        <v>2047</v>
      </c>
      <c r="C39" s="13">
        <f>H5+21</f>
        <v>42</v>
      </c>
      <c r="D39" s="14">
        <f t="shared" si="2"/>
        <v>1097511.8557704706</v>
      </c>
      <c r="E39" s="14">
        <f>D39*H7</f>
        <v>160785.48687037392</v>
      </c>
      <c r="F39" s="14">
        <f>E7*12</f>
        <v>9600</v>
      </c>
      <c r="G39" s="15">
        <f t="shared" si="0"/>
        <v>1267897.3426408444</v>
      </c>
      <c r="H39" s="14">
        <f>H4*12/H7</f>
        <v>1228668.9419795224</v>
      </c>
      <c r="I39" s="16">
        <f t="shared" si="1"/>
        <v>1.0319275594271315</v>
      </c>
    </row>
    <row r="40" spans="2:9" ht="18" customHeight="1" x14ac:dyDescent="0.2">
      <c r="B40" s="7">
        <v>2048</v>
      </c>
      <c r="C40" s="8">
        <f>H5+22</f>
        <v>43</v>
      </c>
      <c r="D40" s="9">
        <f t="shared" si="2"/>
        <v>1267897.3426408444</v>
      </c>
      <c r="E40" s="9">
        <f>D40*H7</f>
        <v>185746.9606968837</v>
      </c>
      <c r="F40" s="9">
        <f>E7*12</f>
        <v>9600</v>
      </c>
      <c r="G40" s="10">
        <f t="shared" si="0"/>
        <v>1463244.3033377281</v>
      </c>
      <c r="H40" s="9">
        <f>H4*12/H7</f>
        <v>1228668.9419795224</v>
      </c>
      <c r="I40" s="11">
        <f t="shared" si="1"/>
        <v>1.1909182802165397</v>
      </c>
    </row>
    <row r="41" spans="2:9" ht="18" customHeight="1" x14ac:dyDescent="0.2">
      <c r="B41" s="12">
        <v>2049</v>
      </c>
      <c r="C41" s="13">
        <f>H5+23</f>
        <v>44</v>
      </c>
      <c r="D41" s="14">
        <f t="shared" si="2"/>
        <v>1463244.3033377281</v>
      </c>
      <c r="E41" s="14">
        <f>D41*H7</f>
        <v>214365.29043897716</v>
      </c>
      <c r="F41" s="14">
        <f>E7*12</f>
        <v>9600</v>
      </c>
      <c r="G41" s="15">
        <f t="shared" si="0"/>
        <v>1687209.5937767052</v>
      </c>
      <c r="H41" s="14">
        <f>H4*12/H7</f>
        <v>1228668.9419795224</v>
      </c>
      <c r="I41" s="16">
        <f t="shared" si="1"/>
        <v>1.3732011416015959</v>
      </c>
    </row>
    <row r="42" spans="2:9" ht="18" customHeight="1" x14ac:dyDescent="0.2">
      <c r="B42" s="7">
        <v>2050</v>
      </c>
      <c r="C42" s="8">
        <f>H5+24</f>
        <v>45</v>
      </c>
      <c r="D42" s="9">
        <f t="shared" si="2"/>
        <v>1687209.5937767052</v>
      </c>
      <c r="E42" s="9">
        <f>D42*H7</f>
        <v>247176.20548828729</v>
      </c>
      <c r="F42" s="9">
        <f>E7*12</f>
        <v>9600</v>
      </c>
      <c r="G42" s="10">
        <f t="shared" si="0"/>
        <v>1943985.7992649926</v>
      </c>
      <c r="H42" s="9">
        <f>H4*12/H7</f>
        <v>1228668.9419795224</v>
      </c>
      <c r="I42" s="11">
        <f t="shared" si="1"/>
        <v>1.5821884421795631</v>
      </c>
    </row>
    <row r="43" spans="2:9" ht="18" customHeight="1" x14ac:dyDescent="0.2">
      <c r="B43" s="12">
        <v>2051</v>
      </c>
      <c r="C43" s="13">
        <f>H5+25</f>
        <v>46</v>
      </c>
      <c r="D43" s="14">
        <f t="shared" si="2"/>
        <v>1943985.7992649926</v>
      </c>
      <c r="E43" s="14">
        <f t="shared" ref="E43:E60" si="3">D43*$H$7</f>
        <v>284793.91959232138</v>
      </c>
      <c r="F43" s="14">
        <f>E7*12</f>
        <v>9600</v>
      </c>
      <c r="G43" s="15">
        <f t="shared" si="0"/>
        <v>2238379.718857314</v>
      </c>
      <c r="H43" s="14">
        <f t="shared" ref="H43:H60" si="4">$H$4*12/$H$7</f>
        <v>1228668.9419795224</v>
      </c>
      <c r="I43" s="16">
        <f>G43/H43</f>
        <v>1.8217923822922024</v>
      </c>
    </row>
    <row r="44" spans="2:9" x14ac:dyDescent="0.2">
      <c r="B44" s="7">
        <v>2052</v>
      </c>
      <c r="C44" s="8">
        <f>C43+1</f>
        <v>47</v>
      </c>
      <c r="D44" s="9">
        <f t="shared" ref="D44" si="5">G43</f>
        <v>2238379.718857314</v>
      </c>
      <c r="E44" s="9">
        <f t="shared" si="3"/>
        <v>327922.62881259649</v>
      </c>
      <c r="F44" s="9">
        <f t="shared" ref="F44:F60" si="6">$E$7*12</f>
        <v>9600</v>
      </c>
      <c r="G44" s="10">
        <f t="shared" ref="G44" si="7">D44+E44+F44</f>
        <v>2575902.3476699106</v>
      </c>
      <c r="H44" s="9">
        <f t="shared" si="4"/>
        <v>1228668.9419795224</v>
      </c>
      <c r="I44" s="11">
        <f>G44/H44</f>
        <v>2.0964982996313437</v>
      </c>
    </row>
    <row r="45" spans="2:9" x14ac:dyDescent="0.2">
      <c r="B45" s="12">
        <v>2053</v>
      </c>
      <c r="C45" s="13">
        <f t="shared" ref="C45:C59" si="8">C44+1</f>
        <v>48</v>
      </c>
      <c r="D45" s="14">
        <f t="shared" ref="D45:D59" si="9">G44</f>
        <v>2575902.3476699106</v>
      </c>
      <c r="E45" s="14">
        <f t="shared" si="3"/>
        <v>377369.69393364189</v>
      </c>
      <c r="F45" s="14">
        <f t="shared" si="6"/>
        <v>9600</v>
      </c>
      <c r="G45" s="15">
        <f t="shared" ref="G45:G59" si="10">D45+E45+F45</f>
        <v>2962872.0416035526</v>
      </c>
      <c r="H45" s="14">
        <f t="shared" si="4"/>
        <v>1228668.9419795224</v>
      </c>
      <c r="I45" s="16">
        <f t="shared" ref="I45:I59" si="11">G45/H45</f>
        <v>2.4114486338606689</v>
      </c>
    </row>
    <row r="46" spans="2:9" x14ac:dyDescent="0.2">
      <c r="B46" s="7">
        <v>2054</v>
      </c>
      <c r="C46" s="8">
        <f t="shared" si="8"/>
        <v>49</v>
      </c>
      <c r="D46" s="9">
        <f t="shared" si="9"/>
        <v>2962872.0416035526</v>
      </c>
      <c r="E46" s="9">
        <f t="shared" si="3"/>
        <v>434060.75409492041</v>
      </c>
      <c r="F46" s="9">
        <f t="shared" si="6"/>
        <v>9600</v>
      </c>
      <c r="G46" s="10">
        <f t="shared" si="10"/>
        <v>3406532.7956984732</v>
      </c>
      <c r="H46" s="9">
        <f t="shared" si="4"/>
        <v>1228668.9419795224</v>
      </c>
      <c r="I46" s="11">
        <f t="shared" si="11"/>
        <v>2.7725391920545905</v>
      </c>
    </row>
    <row r="47" spans="2:9" x14ac:dyDescent="0.2">
      <c r="B47" s="12">
        <v>2055</v>
      </c>
      <c r="C47" s="13">
        <f t="shared" si="8"/>
        <v>50</v>
      </c>
      <c r="D47" s="14">
        <f t="shared" si="9"/>
        <v>3406532.7956984732</v>
      </c>
      <c r="E47" s="14">
        <f t="shared" si="3"/>
        <v>499057.05456982629</v>
      </c>
      <c r="F47" s="14">
        <f t="shared" si="6"/>
        <v>9600</v>
      </c>
      <c r="G47" s="15">
        <f t="shared" si="10"/>
        <v>3915189.8502682997</v>
      </c>
      <c r="H47" s="14">
        <f t="shared" si="4"/>
        <v>1228668.9419795224</v>
      </c>
      <c r="I47" s="16">
        <f t="shared" si="11"/>
        <v>3.1865295170239212</v>
      </c>
    </row>
    <row r="48" spans="2:9" x14ac:dyDescent="0.2">
      <c r="B48" s="7">
        <v>2056</v>
      </c>
      <c r="C48" s="8">
        <f t="shared" si="8"/>
        <v>51</v>
      </c>
      <c r="D48" s="9">
        <f t="shared" si="9"/>
        <v>3915189.8502682997</v>
      </c>
      <c r="E48" s="9">
        <f t="shared" si="3"/>
        <v>573575.31306430593</v>
      </c>
      <c r="F48" s="9">
        <f t="shared" si="6"/>
        <v>9600</v>
      </c>
      <c r="G48" s="10">
        <f t="shared" si="10"/>
        <v>4498365.1633326057</v>
      </c>
      <c r="H48" s="9">
        <f t="shared" si="4"/>
        <v>1228668.9419795224</v>
      </c>
      <c r="I48" s="11">
        <f t="shared" si="11"/>
        <v>3.6611694246012592</v>
      </c>
    </row>
    <row r="49" spans="1:9" x14ac:dyDescent="0.2">
      <c r="B49" s="12">
        <v>2057</v>
      </c>
      <c r="C49" s="13">
        <f t="shared" si="8"/>
        <v>52</v>
      </c>
      <c r="D49" s="14">
        <f t="shared" si="9"/>
        <v>4498365.1633326057</v>
      </c>
      <c r="E49" s="14">
        <f t="shared" si="3"/>
        <v>659010.4964282267</v>
      </c>
      <c r="F49" s="14">
        <f t="shared" si="6"/>
        <v>9600</v>
      </c>
      <c r="G49" s="15">
        <f t="shared" si="10"/>
        <v>5166975.6597608328</v>
      </c>
      <c r="H49" s="14">
        <f t="shared" si="4"/>
        <v>1228668.9419795224</v>
      </c>
      <c r="I49" s="16">
        <f t="shared" si="11"/>
        <v>4.2053440786386771</v>
      </c>
    </row>
    <row r="50" spans="1:9" x14ac:dyDescent="0.2">
      <c r="B50" s="7">
        <v>2058</v>
      </c>
      <c r="C50" s="8">
        <f t="shared" si="8"/>
        <v>53</v>
      </c>
      <c r="D50" s="9">
        <f t="shared" si="9"/>
        <v>5166975.6597608328</v>
      </c>
      <c r="E50" s="9">
        <f t="shared" si="3"/>
        <v>756961.93415496196</v>
      </c>
      <c r="F50" s="9">
        <f t="shared" si="6"/>
        <v>9600</v>
      </c>
      <c r="G50" s="10">
        <f t="shared" si="10"/>
        <v>5933537.593915795</v>
      </c>
      <c r="H50" s="9">
        <f t="shared" si="4"/>
        <v>1228668.9419795224</v>
      </c>
      <c r="I50" s="11">
        <f t="shared" si="11"/>
        <v>4.8292403194925768</v>
      </c>
    </row>
    <row r="51" spans="1:9" x14ac:dyDescent="0.2">
      <c r="B51" s="12">
        <v>2059</v>
      </c>
      <c r="C51" s="13">
        <f t="shared" si="8"/>
        <v>54</v>
      </c>
      <c r="D51" s="14">
        <f t="shared" si="9"/>
        <v>5933537.593915795</v>
      </c>
      <c r="E51" s="14">
        <f t="shared" si="3"/>
        <v>869263.25750866393</v>
      </c>
      <c r="F51" s="14">
        <f t="shared" si="6"/>
        <v>9600</v>
      </c>
      <c r="G51" s="15">
        <f t="shared" si="10"/>
        <v>6812400.8514244594</v>
      </c>
      <c r="H51" s="14">
        <f t="shared" si="4"/>
        <v>1228668.9419795224</v>
      </c>
      <c r="I51" s="16">
        <f t="shared" si="11"/>
        <v>5.5445373596315735</v>
      </c>
    </row>
    <row r="52" spans="1:9" x14ac:dyDescent="0.2">
      <c r="B52" s="7">
        <v>2060</v>
      </c>
      <c r="C52" s="8">
        <f t="shared" si="8"/>
        <v>55</v>
      </c>
      <c r="D52" s="9">
        <f t="shared" si="9"/>
        <v>6812400.8514244594</v>
      </c>
      <c r="E52" s="9">
        <f t="shared" si="3"/>
        <v>998016.72473368328</v>
      </c>
      <c r="F52" s="9">
        <f t="shared" si="6"/>
        <v>9600</v>
      </c>
      <c r="G52" s="10">
        <f t="shared" si="10"/>
        <v>7820017.5761581426</v>
      </c>
      <c r="H52" s="9">
        <f t="shared" si="4"/>
        <v>1228668.9419795224</v>
      </c>
      <c r="I52" s="11">
        <f t="shared" si="11"/>
        <v>6.3646254161509317</v>
      </c>
    </row>
    <row r="53" spans="1:9" x14ac:dyDescent="0.2">
      <c r="B53" s="12">
        <v>2061</v>
      </c>
      <c r="C53" s="13">
        <f t="shared" si="8"/>
        <v>56</v>
      </c>
      <c r="D53" s="14">
        <f t="shared" si="9"/>
        <v>7820017.5761581426</v>
      </c>
      <c r="E53" s="14">
        <f t="shared" si="3"/>
        <v>1145632.5749071678</v>
      </c>
      <c r="F53" s="14">
        <f t="shared" si="6"/>
        <v>9600</v>
      </c>
      <c r="G53" s="15">
        <f t="shared" si="10"/>
        <v>8975250.1510653105</v>
      </c>
      <c r="H53" s="14">
        <f t="shared" si="4"/>
        <v>1228668.9419795224</v>
      </c>
      <c r="I53" s="16">
        <f t="shared" si="11"/>
        <v>7.3048563729503764</v>
      </c>
    </row>
    <row r="54" spans="1:9" x14ac:dyDescent="0.2">
      <c r="B54" s="7">
        <v>2062</v>
      </c>
      <c r="C54" s="8">
        <f t="shared" si="8"/>
        <v>57</v>
      </c>
      <c r="D54" s="9">
        <f t="shared" si="9"/>
        <v>8975250.1510653105</v>
      </c>
      <c r="E54" s="9">
        <f t="shared" si="3"/>
        <v>1314874.1471310679</v>
      </c>
      <c r="F54" s="9">
        <f t="shared" si="6"/>
        <v>9600</v>
      </c>
      <c r="G54" s="10">
        <f t="shared" si="10"/>
        <v>10299724.298196379</v>
      </c>
      <c r="H54" s="9">
        <f t="shared" si="4"/>
        <v>1228668.9419795224</v>
      </c>
      <c r="I54" s="11">
        <f t="shared" si="11"/>
        <v>8.3828311649209404</v>
      </c>
    </row>
    <row r="55" spans="1:9" x14ac:dyDescent="0.2">
      <c r="B55" s="12">
        <v>2063</v>
      </c>
      <c r="C55" s="13">
        <f t="shared" si="8"/>
        <v>58</v>
      </c>
      <c r="D55" s="14">
        <f t="shared" si="9"/>
        <v>10299724.298196379</v>
      </c>
      <c r="E55" s="14">
        <f t="shared" si="3"/>
        <v>1508909.6096857695</v>
      </c>
      <c r="F55" s="14">
        <f t="shared" si="6"/>
        <v>9600</v>
      </c>
      <c r="G55" s="15">
        <f t="shared" si="10"/>
        <v>11818233.907882148</v>
      </c>
      <c r="H55" s="14">
        <f t="shared" si="4"/>
        <v>1228668.9419795224</v>
      </c>
      <c r="I55" s="16">
        <f t="shared" si="11"/>
        <v>9.618729263915192</v>
      </c>
    </row>
    <row r="56" spans="1:9" x14ac:dyDescent="0.2">
      <c r="B56" s="7">
        <v>2064</v>
      </c>
      <c r="C56" s="8">
        <f t="shared" si="8"/>
        <v>59</v>
      </c>
      <c r="D56" s="9">
        <f t="shared" si="9"/>
        <v>11818233.907882148</v>
      </c>
      <c r="E56" s="9">
        <f t="shared" si="3"/>
        <v>1731371.2675047347</v>
      </c>
      <c r="F56" s="9">
        <f t="shared" si="6"/>
        <v>9600</v>
      </c>
      <c r="G56" s="10">
        <f t="shared" si="10"/>
        <v>13559205.175386883</v>
      </c>
      <c r="H56" s="9">
        <f t="shared" si="4"/>
        <v>1228668.9419795224</v>
      </c>
      <c r="I56" s="16">
        <f t="shared" si="11"/>
        <v>11.035686434412101</v>
      </c>
    </row>
    <row r="57" spans="1:9" x14ac:dyDescent="0.2">
      <c r="B57" s="12">
        <v>2065</v>
      </c>
      <c r="C57" s="13">
        <f t="shared" si="8"/>
        <v>60</v>
      </c>
      <c r="D57" s="14">
        <f t="shared" si="9"/>
        <v>13559205.175386883</v>
      </c>
      <c r="E57" s="14">
        <f t="shared" si="3"/>
        <v>1986423.5581941784</v>
      </c>
      <c r="F57" s="14">
        <f t="shared" si="6"/>
        <v>9600</v>
      </c>
      <c r="G57" s="15">
        <f t="shared" si="10"/>
        <v>15555228.733581062</v>
      </c>
      <c r="H57" s="14">
        <f t="shared" si="4"/>
        <v>1228668.9419795224</v>
      </c>
      <c r="I57" s="16">
        <f t="shared" si="11"/>
        <v>12.660227830386807</v>
      </c>
    </row>
    <row r="58" spans="1:9" x14ac:dyDescent="0.2">
      <c r="A58" s="25"/>
      <c r="B58" s="7">
        <v>2066</v>
      </c>
      <c r="C58" s="8">
        <f t="shared" si="8"/>
        <v>61</v>
      </c>
      <c r="D58" s="9">
        <f t="shared" si="9"/>
        <v>15555228.733581062</v>
      </c>
      <c r="E58" s="9">
        <f t="shared" si="3"/>
        <v>2278841.0094696255</v>
      </c>
      <c r="F58" s="9">
        <f t="shared" si="6"/>
        <v>9600</v>
      </c>
      <c r="G58" s="10">
        <f t="shared" si="10"/>
        <v>17843669.743050687</v>
      </c>
      <c r="H58" s="9">
        <f t="shared" si="4"/>
        <v>1228668.9419795224</v>
      </c>
      <c r="I58" s="16">
        <f t="shared" si="11"/>
        <v>14.522764540871806</v>
      </c>
    </row>
    <row r="59" spans="1:9" x14ac:dyDescent="0.2">
      <c r="A59" s="26"/>
      <c r="B59" s="12">
        <v>2067</v>
      </c>
      <c r="C59" s="13">
        <f t="shared" si="8"/>
        <v>62</v>
      </c>
      <c r="D59" s="14">
        <f t="shared" si="9"/>
        <v>17843669.743050687</v>
      </c>
      <c r="E59" s="14">
        <f t="shared" si="3"/>
        <v>2614097.6173569253</v>
      </c>
      <c r="F59" s="14">
        <f t="shared" si="6"/>
        <v>9600</v>
      </c>
      <c r="G59" s="15">
        <f t="shared" si="10"/>
        <v>20467367.360407613</v>
      </c>
      <c r="H59" s="14">
        <f t="shared" si="4"/>
        <v>1228668.9419795224</v>
      </c>
      <c r="I59" s="16">
        <f t="shared" si="11"/>
        <v>16.658162879442862</v>
      </c>
    </row>
    <row r="60" spans="1:9" ht="16" thickBot="1" x14ac:dyDescent="0.25">
      <c r="A60" s="26"/>
      <c r="B60" s="18">
        <v>2068</v>
      </c>
      <c r="C60" s="19">
        <f t="shared" ref="C60" si="12">C59+1</f>
        <v>63</v>
      </c>
      <c r="D60" s="20">
        <f t="shared" ref="D60" si="13">G59</f>
        <v>20467367.360407613</v>
      </c>
      <c r="E60" s="20">
        <f t="shared" si="3"/>
        <v>2998469.3182997149</v>
      </c>
      <c r="F60" s="20">
        <f t="shared" si="6"/>
        <v>9600</v>
      </c>
      <c r="G60" s="21">
        <f t="shared" ref="G60" si="14">D60+E60+F60</f>
        <v>23475436.678707328</v>
      </c>
      <c r="H60" s="20">
        <f t="shared" si="4"/>
        <v>1228668.9419795224</v>
      </c>
      <c r="I60" s="22">
        <f t="shared" ref="I60" si="15">G60/H60</f>
        <v>19.106397074614573</v>
      </c>
    </row>
    <row r="61" spans="1:9" ht="16" thickBot="1" x14ac:dyDescent="0.25"/>
    <row r="62" spans="1:9" ht="20" customHeight="1" thickBot="1" x14ac:dyDescent="0.25">
      <c r="B62" s="27" t="s">
        <v>18</v>
      </c>
      <c r="C62" s="28"/>
      <c r="D62" s="28"/>
      <c r="E62" s="28"/>
      <c r="F62" s="28"/>
      <c r="G62" s="28"/>
      <c r="H62" s="29" t="s">
        <v>13</v>
      </c>
      <c r="I62" s="30"/>
    </row>
  </sheetData>
  <sheetProtection algorithmName="SHA-512" hashValue="++5/fawFYlrN1V2JjzNP8KKS/s7Q2AupK/FE0w8TL0HbP0RiAQgZyR6OKX3hRCD81ev9hFNNEf2afiWua6kOhA==" saltValue="L+msREKQW2XUvmv1vLND4g==" spinCount="100000" sheet="1" objects="1" scenarios="1"/>
  <mergeCells count="37">
    <mergeCell ref="K17:M19"/>
    <mergeCell ref="K20:M23"/>
    <mergeCell ref="K24:M27"/>
    <mergeCell ref="B4:D4"/>
    <mergeCell ref="H7:I7"/>
    <mergeCell ref="F7:G7"/>
    <mergeCell ref="K13:M15"/>
    <mergeCell ref="B15:F15"/>
    <mergeCell ref="G14:I14"/>
    <mergeCell ref="B3:E3"/>
    <mergeCell ref="F3:I3"/>
    <mergeCell ref="K2:M4"/>
    <mergeCell ref="K5:M7"/>
    <mergeCell ref="K10:M12"/>
    <mergeCell ref="F4:G4"/>
    <mergeCell ref="F5:G5"/>
    <mergeCell ref="F6:G6"/>
    <mergeCell ref="H4:I4"/>
    <mergeCell ref="H5:I5"/>
    <mergeCell ref="H6:I6"/>
    <mergeCell ref="B12:F12"/>
    <mergeCell ref="B62:G62"/>
    <mergeCell ref="H62:I62"/>
    <mergeCell ref="G15:I15"/>
    <mergeCell ref="B1:I1"/>
    <mergeCell ref="B5:D5"/>
    <mergeCell ref="G11:I11"/>
    <mergeCell ref="B14:F14"/>
    <mergeCell ref="B10:I10"/>
    <mergeCell ref="G12:I12"/>
    <mergeCell ref="B2:I2"/>
    <mergeCell ref="B6:D6"/>
    <mergeCell ref="B17:I17"/>
    <mergeCell ref="B11:F11"/>
    <mergeCell ref="B7:D7"/>
    <mergeCell ref="G13:I13"/>
    <mergeCell ref="B13:F13"/>
  </mergeCells>
  <conditionalFormatting sqref="C19:C60 J58:J61 ABB58:ABB61 ABJ58:ABJ61 ABR58:ABR61 ABZ58:ABZ61 ACH58:ACH61 ACP58:ACP61 ACX58:ACX61 ADF58:ADF61 ADN58:ADN61 ADV58:ADV61 AED58:AED61 AEL58:AEL61 AET58:AET61 AFB58:AFB61 AFJ58:AFJ61 AFR58:AFR61 AFZ58:AFZ61 AGH58:AGH61 AGP58:AGP61 AGX58:AGX61 AHF58:AHF61 AHN58:AHN61 AHV58:AHV61 AID58:AID61 AIL58:AIL61 AIT58:AIT61 AJB58:AJB61 AJJ58:AJJ61 AJR58:AJR61 AJZ58:AJZ61 AKH58:AKH61 AKP58:AKP61 AKX58:AKX61 ALF58:ALF61 ALN58:ALN61 ALV58:ALV61 AMD58:AMD61 AML58:AML61 AMT58:AMT61 ANB58:ANB61 ANJ58:ANJ61 ANR58:ANR61 ANZ58:ANZ61 AOH58:AOH61 AOP58:AOP61 AOX58:AOX61 APF58:APF61 APN58:APN61 APV58:APV61 AQD58:AQD61 AQL58:AQL61 AQT58:AQT61 ARB58:ARB61 ARJ58:ARJ61 ARR58:ARR61 ARZ58:ARZ61 ASH58:ASH61 ASP58:ASP61 ASX58:ASX61 ATF58:ATF61 ATN58:ATN61 ATV58:ATV61 AUD58:AUD61 AUL58:AUL61 AUT58:AUT61 AVB58:AVB61 AVJ58:AVJ61 AVR58:AVR61 AVZ58:AVZ61 AWH58:AWH61 AWP58:AWP61 AWX58:AWX61 AXF58:AXF61 AXN58:AXN61 AXV58:AXV61 AYD58:AYD61 AYL58:AYL61 AYT58:AYT61 AZB58:AZB61 AZJ58:AZJ61 AZR58:AZR61 AZZ58:AZZ61 BAH58:BAH61 BAP58:BAP61 BAX58:BAX61 BBF58:BBF61 BBN58:BBN61 BBV58:BBV61 BCD58:BCD61 BCL58:BCL61 BCT58:BCT61 BDB58:BDB61 BDJ58:BDJ61 BDR58:BDR61 BDZ58:BDZ61 BEH58:BEH61 BEP58:BEP61 BEX58:BEX61 BFF58:BFF61 BFN58:BFN61 BFV58:BFV61 BGD58:BGD61 BGL58:BGL61 BGT58:BGT61 BHB58:BHB61 BHJ58:BHJ61 BHR58:BHR61 BHZ58:BHZ61 BIH58:BIH61 BIP58:BIP61 BIX58:BIX61 BJF58:BJF61 BJN58:BJN61 BJV58:BJV61 BKD58:BKD61 BKL58:BKL61 BKT58:BKT61 BLB58:BLB61 BLJ58:BLJ61 BLR58:BLR61 BLZ58:BLZ61 BMH58:BMH61 BMP58:BMP61 BMX58:BMX61 BNF58:BNF61 BNN58:BNN61 BNV58:BNV61 BOD58:BOD61 BOL58:BOL61 BOT58:BOT61 BPB58:BPB61 BPJ58:BPJ61 BPR58:BPR61 BPZ58:BPZ61 BQH58:BQH61 BQP58:BQP61 BQX58:BQX61 BRF58:BRF61 BRN58:BRN61 BRV58:BRV61 BSD58:BSD61 BSL58:BSL61 BST58:BST61 BTB58:BTB61 BTJ58:BTJ61 BTR58:BTR61 BTZ58:BTZ61 BUH58:BUH61 BUP58:BUP61 BUX58:BUX61 BVF58:BVF61 BVN58:BVN61 BVV58:BVV61 BWD58:BWD61 BWL58:BWL61 BWT58:BWT61 BXB58:BXB61 BXJ58:BXJ61 BXR58:BXR61 BXZ58:BXZ61 BYH58:BYH61 BYP58:BYP61 BYX58:BYX61 BZF58:BZF61 BZN58:BZN61 BZV58:BZV61 CAD58:CAD61 CAL58:CAL61 CAT58:CAT61 CBB58:CBB61 CBJ58:CBJ61 CBR58:CBR61 CBZ58:CBZ61 CCH58:CCH61 CCP58:CCP61 CCX58:CCX61 CDF58:CDF61 CDN58:CDN61 CDV58:CDV61 CED58:CED61 CEL58:CEL61 CET58:CET61 CFB58:CFB61 CFJ58:CFJ61 CFR58:CFR61 CFZ58:CFZ61 CGH58:CGH61 CGP58:CGP61 CGX58:CGX61 CHF58:CHF61 CHN58:CHN61 CHV58:CHV61 CID58:CID61 CIL58:CIL61 CIT58:CIT61 CJB58:CJB61 CJJ58:CJJ61 CJR58:CJR61 CJZ58:CJZ61 CKH58:CKH61 CKP58:CKP61 CKX58:CKX61 CLF58:CLF61 CLN58:CLN61 CLV58:CLV61 CMD58:CMD61 CML58:CML61 CMT58:CMT61 CNB58:CNB61 CNJ58:CNJ61 CNR58:CNR61 CNZ58:CNZ61 COH58:COH61 COP58:COP61 COX58:COX61 CPF58:CPF61 CPN58:CPN61 CPV58:CPV61 CQD58:CQD61 CQL58:CQL61 CQT58:CQT61 CRB58:CRB61 CRJ58:CRJ61 CRR58:CRR61 CRZ58:CRZ61 CSH58:CSH61 CSP58:CSP61 CSX58:CSX61 CTF58:CTF61 CTN58:CTN61 CTV58:CTV61 CUD58:CUD61 CUL58:CUL61 CUT58:CUT61 CVB58:CVB61 CVJ58:CVJ61 CVR58:CVR61 CVZ58:CVZ61 CWH58:CWH61 CWP58:CWP61 CWX58:CWX61 CXF58:CXF61 CXN58:CXN61 CXV58:CXV61 CYD58:CYD61 CYL58:CYL61 CYT58:CYT61 CZB58:CZB61 CZJ58:CZJ61 CZR58:CZR61 CZZ58:CZZ61 DAH58:DAH61 DAP58:DAP61 DAX58:DAX61 DBF58:DBF61 DBN58:DBN61 DBV58:DBV61 DCD58:DCD61 DCL58:DCL61 DCT58:DCT61 DDB58:DDB61 DDJ58:DDJ61 DDR58:DDR61 DDZ58:DDZ61 DEH58:DEH61 DEP58:DEP61 DEX58:DEX61 DFF58:DFF61 DFN58:DFN61 DFV58:DFV61 DGD58:DGD61 DGL58:DGL61 DGT58:DGT61 DHB58:DHB61 DHJ58:DHJ61 DHR58:DHR61 DHZ58:DHZ61 DIH58:DIH61 DIP58:DIP61 DIX58:DIX61 DJF58:DJF61 DJN58:DJN61 DJV58:DJV61 DKD58:DKD61 DKL58:DKL61 DKT58:DKT61 DLB58:DLB61 DLJ58:DLJ61 DLR58:DLR61 DLZ58:DLZ61 DMH58:DMH61 DMP58:DMP61 DMX58:DMX61 DNF58:DNF61 DNN58:DNN61 DNV58:DNV61 DOD58:DOD61 DOL58:DOL61 DOT58:DOT61 DPB58:DPB61 DPJ58:DPJ61 DPR58:DPR61 DPZ58:DPZ61 DQH58:DQH61 DQP58:DQP61 DQX58:DQX61 DRF58:DRF61 DRN58:DRN61 DRV58:DRV61 DSD58:DSD61 DSL58:DSL61 DST58:DST61 DTB58:DTB61 DTJ58:DTJ61 DTR58:DTR61 DTZ58:DTZ61 DUH58:DUH61 DUP58:DUP61 DUX58:DUX61 DVF58:DVF61 DVN58:DVN61 DVV58:DVV61 DWD58:DWD61 DWL58:DWL61 DWT58:DWT61 DXB58:DXB61 DXJ58:DXJ61 DXR58:DXR61 DXZ58:DXZ61 DYH58:DYH61 DYP58:DYP61 DYX58:DYX61 DZF58:DZF61 DZN58:DZN61 DZV58:DZV61 EAD58:EAD61 EAL58:EAL61 EAT58:EAT61 EBB58:EBB61 EBJ58:EBJ61 EBR58:EBR61 EBZ58:EBZ61 ECH58:ECH61 ECP58:ECP61 ECX58:ECX61 EDF58:EDF61 EDN58:EDN61 EDV58:EDV61 EED58:EED61 EEL58:EEL61 EET58:EET61 EFB58:EFB61 EFJ58:EFJ61 EFR58:EFR61 EFZ58:EFZ61 EGH58:EGH61 EGP58:EGP61 EGX58:EGX61 EHF58:EHF61 EHN58:EHN61 EHV58:EHV61 EID58:EID61 EIL58:EIL61 EIT58:EIT61 EJB58:EJB61 EJJ58:EJJ61 EJR58:EJR61 EJZ58:EJZ61 EKH58:EKH61 EKP58:EKP61 EKX58:EKX61 ELF58:ELF61 ELN58:ELN61 ELV58:ELV61 EMD58:EMD61 EML58:EML61 EMT58:EMT61 ENB58:ENB61 ENJ58:ENJ61 ENR58:ENR61 ENZ58:ENZ61 EOH58:EOH61 EOP58:EOP61 EOX58:EOX61 EPF58:EPF61 EPN58:EPN61 EPV58:EPV61 EQD58:EQD61 EQL58:EQL61 EQT58:EQT61 ERB58:ERB61 ERJ58:ERJ61 ERR58:ERR61 ERZ58:ERZ61 ESH58:ESH61 ESP58:ESP61 ESX58:ESX61 ETF58:ETF61 ETN58:ETN61 ETV58:ETV61 EUD58:EUD61 EUL58:EUL61 EUT58:EUT61 EVB58:EVB61 EVJ58:EVJ61 EVR58:EVR61 EVZ58:EVZ61 EWH58:EWH61 EWP58:EWP61 EWX58:EWX61 EXF58:EXF61 EXN58:EXN61 EXV58:EXV61 EYD58:EYD61 EYL58:EYL61 EYT58:EYT61 EZB58:EZB61 EZJ58:EZJ61 EZR58:EZR61 EZZ58:EZZ61 FAH58:FAH61 FAP58:FAP61 FAX58:FAX61 FBF58:FBF61 FBN58:FBN61 FBV58:FBV61 FCD58:FCD61 FCL58:FCL61 FCT58:FCT61 FDB58:FDB61 FDJ58:FDJ61 FDR58:FDR61 FDZ58:FDZ61 FEH58:FEH61 FEP58:FEP61 FEX58:FEX61 FFF58:FFF61 FFN58:FFN61 FFV58:FFV61 FGD58:FGD61 FGL58:FGL61 FGT58:FGT61 FHB58:FHB61 FHJ58:FHJ61 FHR58:FHR61 FHZ58:FHZ61 FIH58:FIH61 FIP58:FIP61 FIX58:FIX61 FJF58:FJF61 FJN58:FJN61 FJV58:FJV61 FKD58:FKD61 FKL58:FKL61 FKT58:FKT61 FLB58:FLB61 FLJ58:FLJ61 FLR58:FLR61 FLZ58:FLZ61 FMH58:FMH61 FMP58:FMP61 FMX58:FMX61 FNF58:FNF61 FNN58:FNN61 FNV58:FNV61 FOD58:FOD61 FOL58:FOL61 FOT58:FOT61 FPB58:FPB61 FPJ58:FPJ61 FPR58:FPR61 FPZ58:FPZ61 FQH58:FQH61 FQP58:FQP61 FQX58:FQX61 FRF58:FRF61 FRN58:FRN61 FRV58:FRV61 FSD58:FSD61 FSL58:FSL61 FST58:FST61 FTB58:FTB61 FTJ58:FTJ61 FTR58:FTR61 FTZ58:FTZ61 FUH58:FUH61 FUP58:FUP61 FUX58:FUX61 FVF58:FVF61 FVN58:FVN61 FVV58:FVV61 FWD58:FWD61 FWL58:FWL61 FWT58:FWT61 FXB58:FXB61 FXJ58:FXJ61 FXR58:FXR61 FXZ58:FXZ61 FYH58:FYH61 FYP58:FYP61 FYX58:FYX61 FZF58:FZF61 FZN58:FZN61 FZV58:FZV61 GAD58:GAD61 GAL58:GAL61 GAT58:GAT61 GBB58:GBB61 GBJ58:GBJ61 GBR58:GBR61">
    <cfRule type="cellIs" dxfId="4" priority="8" operator="equal">
      <formula>$H$6</formula>
    </cfRule>
  </conditionalFormatting>
  <conditionalFormatting sqref="I19:I60">
    <cfRule type="cellIs" dxfId="3" priority="4" operator="greaterThan">
      <formula>99.99%</formula>
    </cfRule>
    <cfRule type="cellIs" dxfId="2" priority="5" operator="between">
      <formula>0</formula>
      <formula>0.99</formula>
    </cfRule>
  </conditionalFormatting>
  <conditionalFormatting sqref="AAZ58:AAZ61 ABH58:ABH61 ABP58:ABP61 ABX58:ABX61 ACF58:ACF61 ACN58:ACN61 ACV58:ACV61 ADD58:ADD61 ADL58:ADL61 ADT58:ADT61 AEB58:AEB61 AEJ58:AEJ61 AER58:AER61 AEZ58:AEZ61 AFH58:AFH61 AFP58:AFP61 AFX58:AFX61 AGF58:AGF61 AGN58:AGN61 AGV58:AGV61 AHD58:AHD61 AHL58:AHL61 AHT58:AHT61 AIB58:AIB61 AIJ58:AIJ61 AIR58:AIR61 AIZ58:AIZ61 AJH58:AJH61 AJP58:AJP61 AJX58:AJX61 AKF58:AKF61 AKN58:AKN61 AKV58:AKV61 ALD58:ALD61 ALL58:ALL61 ALT58:ALT61 AMB58:AMB61 AMJ58:AMJ61 AMR58:AMR61 AMZ58:AMZ61 ANH58:ANH61 ANP58:ANP61 ANX58:ANX61 AOF58:AOF61 AON58:AON61 AOV58:AOV61 APD58:APD61 APL58:APL61 APT58:APT61 AQB58:AQB61 AQJ58:AQJ61 AQR58:AQR61 AQZ58:AQZ61 ARH58:ARH61 ARP58:ARP61 ARX58:ARX61 ASF58:ASF61 ASN58:ASN61 ASV58:ASV61 ATD58:ATD61 ATL58:ATL61 ATT58:ATT61 AUB58:AUB61 AUJ58:AUJ61 AUR58:AUR61 AUZ58:AUZ61 AVH58:AVH61 AVP58:AVP61 AVX58:AVX61 AWF58:AWF61 AWN58:AWN61 AWV58:AWV61 AXD58:AXD61 AXL58:AXL61 AXT58:AXT61 AYB58:AYB61 AYJ58:AYJ61 AYR58:AYR61 AYZ58:AYZ61 AZH58:AZH61 AZP58:AZP61 AZX58:AZX61 BAF58:BAF61 BAN58:BAN61 BAV58:BAV61 BBD58:BBD61 BBL58:BBL61 BBT58:BBT61 BCB58:BCB61 BCJ58:BCJ61 BCR58:BCR61 BCZ58:BCZ61 BDH58:BDH61 BDP58:BDP61 BDX58:BDX61 BEF58:BEF61 BEN58:BEN61 BEV58:BEV61 BFD58:BFD61 BFL58:BFL61 BFT58:BFT61 BGB58:BGB61 BGJ58:BGJ61 BGR58:BGR61 BGZ58:BGZ61 BHH58:BHH61 BHP58:BHP61 BHX58:BHX61 BIF58:BIF61 BIN58:BIN61 BIV58:BIV61 BJD58:BJD61 BJL58:BJL61 BJT58:BJT61 BKB58:BKB61 BKJ58:BKJ61 BKR58:BKR61 BKZ58:BKZ61 BLH58:BLH61 BLP58:BLP61 BLX58:BLX61 BMF58:BMF61 BMN58:BMN61 BMV58:BMV61 BND58:BND61 BNL58:BNL61 BNT58:BNT61 BOB58:BOB61 BOJ58:BOJ61 BOR58:BOR61 BOZ58:BOZ61 BPH58:BPH61 BPP58:BPP61 BPX58:BPX61 BQF58:BQF61 BQN58:BQN61 BQV58:BQV61 BRD58:BRD61 BRL58:BRL61 BRT58:BRT61 BSB58:BSB61 BSJ58:BSJ61 BSR58:BSR61 BSZ58:BSZ61 BTH58:BTH61 BTP58:BTP61 BTX58:BTX61 BUF58:BUF61 BUN58:BUN61 BUV58:BUV61 BVD58:BVD61 BVL58:BVL61 BVT58:BVT61 BWB58:BWB61 BWJ58:BWJ61 BWR58:BWR61 BWZ58:BWZ61 BXH58:BXH61 BXP58:BXP61 BXX58:BXX61 BYF58:BYF61 BYN58:BYN61 BYV58:BYV61 BZD58:BZD61 BZL58:BZL61 BZT58:BZT61 CAB58:CAB61 CAJ58:CAJ61 CAR58:CAR61 CAZ58:CAZ61 CBH58:CBH61 CBP58:CBP61 CBX58:CBX61 CCF58:CCF61 CCN58:CCN61 CCV58:CCV61 CDD58:CDD61 CDL58:CDL61 CDT58:CDT61 CEB58:CEB61 CEJ58:CEJ61 CER58:CER61 CEZ58:CEZ61 CFH58:CFH61 CFP58:CFP61 CFX58:CFX61 CGF58:CGF61 CGN58:CGN61 CGV58:CGV61 CHD58:CHD61 CHL58:CHL61 CHT58:CHT61 CIB58:CIB61 CIJ58:CIJ61 CIR58:CIR61 CIZ58:CIZ61 CJH58:CJH61 CJP58:CJP61 CJX58:CJX61 CKF58:CKF61 CKN58:CKN61 CKV58:CKV61 CLD58:CLD61 CLL58:CLL61 CLT58:CLT61 CMB58:CMB61 CMJ58:CMJ61 CMR58:CMR61 CMZ58:CMZ61 CNH58:CNH61 CNP58:CNP61 CNX58:CNX61 COF58:COF61 CON58:CON61 COV58:COV61 CPD58:CPD61 CPL58:CPL61 CPT58:CPT61 CQB58:CQB61 CQJ58:CQJ61 CQR58:CQR61 CQZ58:CQZ61 CRH58:CRH61 CRP58:CRP61 CRX58:CRX61 CSF58:CSF61 CSN58:CSN61 CSV58:CSV61 CTD58:CTD61 CTL58:CTL61 CTT58:CTT61 CUB58:CUB61 CUJ58:CUJ61 CUR58:CUR61 CUZ58:CUZ61 CVH58:CVH61 CVP58:CVP61 CVX58:CVX61 CWF58:CWF61 CWN58:CWN61 CWV58:CWV61 CXD58:CXD61 CXL58:CXL61 CXT58:CXT61 CYB58:CYB61 CYJ58:CYJ61 CYR58:CYR61 CYZ58:CYZ61 CZH58:CZH61 CZP58:CZP61 CZX58:CZX61 DAF58:DAF61 DAN58:DAN61 DAV58:DAV61 DBD58:DBD61 DBL58:DBL61 DBT58:DBT61 DCB58:DCB61 DCJ58:DCJ61 DCR58:DCR61 DCZ58:DCZ61 DDH58:DDH61 DDP58:DDP61 DDX58:DDX61 DEF58:DEF61 DEN58:DEN61 DEV58:DEV61 DFD58:DFD61 DFL58:DFL61 DFT58:DFT61 DGB58:DGB61 DGJ58:DGJ61 DGR58:DGR61 DGZ58:DGZ61 DHH58:DHH61 DHP58:DHP61 DHX58:DHX61 DIF58:DIF61 DIN58:DIN61 DIV58:DIV61 DJD58:DJD61 DJL58:DJL61 DJT58:DJT61 DKB58:DKB61 DKJ58:DKJ61 DKR58:DKR61 DKZ58:DKZ61 DLH58:DLH61 DLP58:DLP61 DLX58:DLX61 DMF58:DMF61 DMN58:DMN61 DMV58:DMV61 DND58:DND61 DNL58:DNL61 DNT58:DNT61 DOB58:DOB61 DOJ58:DOJ61 DOR58:DOR61 DOZ58:DOZ61 DPH58:DPH61 DPP58:DPP61 DPX58:DPX61 DQF58:DQF61 DQN58:DQN61 DQV58:DQV61 DRD58:DRD61 DRL58:DRL61 DRT58:DRT61 DSB58:DSB61 DSJ58:DSJ61 DSR58:DSR61 DSZ58:DSZ61 DTH58:DTH61 DTP58:DTP61 DTX58:DTX61 DUF58:DUF61 DUN58:DUN61 DUV58:DUV61 DVD58:DVD61 DVL58:DVL61 DVT58:DVT61 DWB58:DWB61 DWJ58:DWJ61 DWR58:DWR61 DWZ58:DWZ61 DXH58:DXH61 DXP58:DXP61 DXX58:DXX61 DYF58:DYF61 DYN58:DYN61 DYV58:DYV61 DZD58:DZD61 DZL58:DZL61 DZT58:DZT61 EAB58:EAB61 EAJ58:EAJ61 EAR58:EAR61 EAZ58:EAZ61 EBH58:EBH61 EBP58:EBP61 EBX58:EBX61 ECF58:ECF61 ECN58:ECN61 ECV58:ECV61 EDD58:EDD61 EDL58:EDL61 EDT58:EDT61 EEB58:EEB61 EEJ58:EEJ61 EER58:EER61 EEZ58:EEZ61 EFH58:EFH61 EFP58:EFP61 EFX58:EFX61 EGF58:EGF61 EGN58:EGN61 EGV58:EGV61 EHD58:EHD61 EHL58:EHL61 EHT58:EHT61 EIB58:EIB61 EIJ58:EIJ61 EIR58:EIR61 EIZ58:EIZ61 EJH58:EJH61 EJP58:EJP61 EJX58:EJX61 EKF58:EKF61 EKN58:EKN61 EKV58:EKV61 ELD58:ELD61 ELL58:ELL61 ELT58:ELT61 EMB58:EMB61 EMJ58:EMJ61 EMR58:EMR61 EMZ58:EMZ61 ENH58:ENH61 ENP58:ENP61 ENX58:ENX61 EOF58:EOF61 EON58:EON61 EOV58:EOV61 EPD58:EPD61 EPL58:EPL61 EPT58:EPT61 EQB58:EQB61 EQJ58:EQJ61 EQR58:EQR61 EQZ58:EQZ61 ERH58:ERH61 ERP58:ERP61 ERX58:ERX61 ESF58:ESF61 ESN58:ESN61 ESV58:ESV61 ETD58:ETD61 ETL58:ETL61 ETT58:ETT61 EUB58:EUB61 EUJ58:EUJ61 EUR58:EUR61 EUZ58:EUZ61 EVH58:EVH61 EVP58:EVP61 EVX58:EVX61 EWF58:EWF61 EWN58:EWN61 EWV58:EWV61 EXD58:EXD61 EXL58:EXL61 EXT58:EXT61 EYB58:EYB61 EYJ58:EYJ61 EYR58:EYR61 EYZ58:EYZ61 EZH58:EZH61 EZP58:EZP61 EZX58:EZX61 FAF58:FAF61 FAN58:FAN61 FAV58:FAV61 FBD58:FBD61 FBL58:FBL61 FBT58:FBT61 FCB58:FCB61 FCJ58:FCJ61 FCR58:FCR61 FCZ58:FCZ61 FDH58:FDH61 FDP58:FDP61 FDX58:FDX61 FEF58:FEF61 FEN58:FEN61 FEV58:FEV61 FFD58:FFD61 FFL58:FFL61 FFT58:FFT61 FGB58:FGB61 FGJ58:FGJ61 FGR58:FGR61 FGZ58:FGZ61 FHH58:FHH61 FHP58:FHP61 FHX58:FHX61 FIF58:FIF61 FIN58:FIN61 FIV58:FIV61 FJD58:FJD61 FJL58:FJL61 FJT58:FJT61 FKB58:FKB61 FKJ58:FKJ61 FKR58:FKR61 FKZ58:FKZ61 FLH58:FLH61 FLP58:FLP61 FLX58:FLX61 FMF58:FMF61 FMN58:FMN61 FMV58:FMV61 FND58:FND61 FNL58:FNL61 FNT58:FNT61 FOB58:FOB61 FOJ58:FOJ61 FOR58:FOR61 FOZ58:FOZ61 FPH58:FPH61 FPP58:FPP61 FPX58:FPX61 FQF58:FQF61 FQN58:FQN61 FQV58:FQV61 FRD58:FRD61 FRL58:FRL61 FRT58:FRT61 FSB58:FSB61 FSJ58:FSJ61 FSR58:FSR61 FSZ58:FSZ61 FTH58:FTH61 FTP58:FTP61 FTX58:FTX61 FUF58:FUF61 FUN58:FUN61 FUV58:FUV61 FVD58:FVD61 FVL58:FVL61 FVT58:FVT61 FWB58:FWB61 FWJ58:FWJ61 FWR58:FWR61 FWZ58:FWZ61 FXH58:FXH61 FXP58:FXP61 FXX58:FXX61 FYF58:FYF61 FYN58:FYN61 FYV58:FYV61 FZD58:FZD61 FZL58:FZL61 FZT58:FZT61 GAB58:GAB61 GAJ58:GAJ61 GAR58:GAR61 GAZ58:GAZ61 GBH58:GBH61 GBP58:GBP61 GBX58:GBX61 GCF58:GCF61 GCN58:GCN61 GCV58:GCV61 GDD58:GDD61 GDL58:GDL61 GDT58:GDT61 GEB58:GEB61 GEJ58:GEJ61 GER58:GER61 GEZ58:GEZ61 GFH58:GFH61 GFP58:GFP61 GFX58:GFX61 GGF58:GGF61 GGN58:GGN61 GGV58:GGV61 GHD58:GHD61 GHL58:GHL61 GHT58:GHT61 GIB58:GIB61 GIJ58:GIJ61 GIR58:GIR61 GIZ58:GIZ61 GJH58:GJH61 GJP58:GJP61 GJX58:GJX61 GKF58:GKF61 GKN58:GKN61 GKV58:GKV61 GLD58:GLD61 GLL58:GLL61 GLT58:GLT61 GMB58:GMB61 GMJ58:GMJ61 GMR58:GMR61 GMZ58:GMZ61 GNH58:GNH61 GNP58:GNP61 GNX58:GNX61 GOF58:GOF61 GON58:GON61 GOV58:GOV61 GPD58:GPD61 GPL58:GPL61 GPT58:GPT61 GQB58:GQB61 GQJ58:GQJ61 GQR58:GQR61 GQZ58:GQZ61 GRH58:GRH61 GRP58:GRP61 GRX58:GRX61 GSF58:GSF61 GSN58:GSN61 GSV58:GSV61 GTD58:GTD61 GTL58:GTL61 GTT58:GTT61 GUB58:GUB61 GUJ58:GUJ61 GUR58:GUR61 GUZ58:GUZ61 GVH58:GVH61 GVP58:GVP61 GVX58:GVX61 GWF58:GWF61 GWN58:GWN61 GWV58:GWV61 GXD58:GXD61 GXL58:GXL61 GXT58:GXT61 GYB58:GYB61 GYJ58:GYJ61 GYR58:GYR61 GYZ58:GYZ61 GZH58:GZH61 GZP58:GZP61 GZX58:GZX61 HAF58:HAF61 HAN58:HAN61 HAV58:HAV61 HBD58:HBD61 HBL58:HBL61 HBT58:HBT61 HCB58:HCB61 HCJ58:HCJ61 HCR58:HCR61 HCZ58:HCZ61 HDH58:HDH61 HDP58:HDP61 HDX58:HDX61 HEF58:HEF61 HEN58:HEN61 HEV58:HEV61 HFD58:HFD61 HFL58:HFL61 HFT58:HFT61 HGB58:HGB61 HGJ58:HGJ61 HGR58:HGR61 HGZ58:HGZ61 HHH58:HHH61 HHP58:HHP61 HHX58:HHX61 HIF58:HIF61 HIN58:HIN61 HIV58:HIV61 HJD58:HJD61 HJL58:HJL61 HJT58:HJT61 HKB58:HKB61 HKJ58:HKJ61 HKR58:HKR61 HKZ58:HKZ61 HLH58:HLH61 HLP58:HLP61 HLX58:HLX61 HMF58:HMF61 HMN58:HMN61 HMV58:HMV61 HND58:HND61 HNL58:HNL61 HNT58:HNT61 HOB58:HOB61 HOJ58:HOJ61 HOR58:HOR61 HOZ58:HOZ61 HPH58:HPH61 HPP58:HPP61 HPX58:HPX61 HQF58:HQF61 HQN58:HQN61 HQV58:HQV61 HRD58:HRD61 HRL58:HRL61 HRT58:HRT61 HSB58:HSB61 HSJ58:HSJ61 HSR58:HSR61 HSZ58:HSZ61 HTH58:HTH61 HTP58:HTP61 HTX58:HTX61 HUF58:HUF61 HUN58:HUN61 HUV58:HUV61 HVD58:HVD61 HVL58:HVL61 HVT58:HVT61 HWB58:HWB61 HWJ58:HWJ61 HWR58:HWR61 HWZ58:HWZ61 HXH58:HXH61 HXP58:HXP61 HXX58:HXX61 HYF58:HYF61 HYN58:HYN61 HYV58:HYV61 HZD58:HZD61 HZL58:HZL61 HZT58:HZT61 IAB58:IAB61 IAJ58:IAJ61 IAR58:IAR61 IAZ58:IAZ61 IBH58:IBH61 IBP58:IBP61 IBX58:IBX61 ICF58:ICF61 ICN58:ICN61 ICV58:ICV61 IDD58:IDD61 IDL58:IDL61 IDT58:IDT61 IEB58:IEB61 IEJ58:IEJ61 IER58:IER61 IEZ58:IEZ61 IFH58:IFH61 IFP58:IFP61 IFX58:IFX61 IGF58:IGF61 IGN58:IGN61 IGV58:IGV61 IHD58:IHD61 IHL58:IHL61 IHT58:IHT61 IIB58:IIB61 IIJ58:IIJ61 IIR58:IIR61 IIZ58:IIZ61 IJH58:IJH61 IJP58:IJP61 IJX58:IJX61 IKF58:IKF61 IKN58:IKN61 IKV58:IKV61 ILD58:ILD61 ILL58:ILL61 ILT58:ILT61 IMB58:IMB61 IMJ58:IMJ61 IMR58:IMR61 IMZ58:IMZ61 INH58:INH61 INP58:INP61 INX58:INX61 IOF58:IOF61 ION58:ION61 IOV58:IOV61 IPD58:IPD61 IPL58:IPL61 IPT58:IPT61 IQB58:IQB61 IQJ58:IQJ61 IQR58:IQR61 IQZ58:IQZ61 IRH58:IRH61 IRP58:IRP61 IRX58:IRX61 ISF58:ISF61 ISN58:ISN61 ISV58:ISV61 ITD58:ITD61 ITL58:ITL61 ITT58:ITT61 IUB58:IUB61 IUJ58:IUJ61 IUR58:IUR61 IUZ58:IUZ61 IVH58:IVH61 IVP58:IVP61 IVX58:IVX61 IWF58:IWF61 IWN58:IWN61 IWV58:IWV61 IXD58:IXD61 IXL58:IXL61 IXT58:IXT61 IYB58:IYB61 IYJ58:IYJ61 IYR58:IYR61 IYZ58:IYZ61 IZH58:IZH61 IZP58:IZP61 IZX58:IZX61 JAF58:JAF61 JAN58:JAN61 JAV58:JAV61 JBD58:JBD61 JBL58:JBL61 JBT58:JBT61 JCB58:JCB61 JCJ58:JCJ61 JCR58:JCR61 JCZ58:JCZ61 JDH58:JDH61 JDP58:JDP61 JDX58:JDX61 JEF58:JEF61 JEN58:JEN61 JEV58:JEV61 JFD58:JFD61 JFL58:JFL61 JFT58:JFT61 JGB58:JGB61 JGJ58:JGJ61 JGR58:JGR61 JGZ58:JGZ61 JHH58:JHH61 JHP58:JHP61 JHX58:JHX61 JIF58:JIF61 JIN58:JIN61 JIV58:JIV61 JJD58:JJD61 JJL58:JJL61 JJT58:JJT61 JKB58:JKB61 JKJ58:JKJ61 JKR58:JKR61 JKZ58:JKZ61 JLH58:JLH61 JLP58:JLP61 JLX58:JLX61 JMF58:JMF61 JMN58:JMN61 JMV58:JMV61 JND58:JND61 JNL58:JNL61 JNT58:JNT61 JOB58:JOB61 JOJ58:JOJ61 JOR58:JOR61 JOZ58:JOZ61 JPH58:JPH61 JPP58:JPP61 JPX58:JPX61 JQF58:JQF61 JQN58:JQN61 JQV58:JQV61 JRD58:JRD61 JRL58:JRL61 JRT58:JRT61 JSB58:JSB61 JSJ58:JSJ61 JSR58:JSR61 JSZ58:JSZ61 JTH58:JTH61 JTP58:JTP61 JTX58:JTX61 JUF58:JUF61 JUN58:JUN61 JUV58:JUV61 JVD58:JVD61 JVL58:JVL61 JVT58:JVT61 JWB58:JWB61 JWJ58:JWJ61 JWR58:JWR61 JWZ58:JWZ61 JXH58:JXH61 JXP58:JXP61 JXX58:JXX61 JYF58:JYF61 JYN58:JYN61 JYV58:JYV61 JZD58:JZD61 JZL58:JZL61 JZT58:JZT61 KAB58:KAB61 KAJ58:KAJ61 KAR58:KAR61 KAZ58:KAZ61 KBH58:KBH61 KBP58:KBP61 KBX58:KBX61 KCF58:KCF61 KCN58:KCN61 KCV58:KCV61 KDD58:KDD61 KDL58:KDL61 KDT58:KDT61 KEB58:KEB61 KEJ58:KEJ61 KER58:KER61 KEZ58:KEZ61 KFH58:KFH61 KFP58:KFP61 KFX58:KFX61 KGF58:KGF61 KGN58:KGN61 KGV58:KGV61 KHD58:KHD61 KHL58:KHL61 KHT58:KHT61 KIB58:KIB61 KIJ58:KIJ61 KIR58:KIR61 KIZ58:KIZ61 KJH58:KJH61 KJP58:KJP61 KJX58:KJX61 KKF58:KKF61 KKN58:KKN61 KKV58:KKV61 KLD58:KLD61 KLL58:KLL61 KLT58:KLT61 KMB58:KMB61 KMJ58:KMJ61 KMR58:KMR61 KMZ58:KMZ61 KNH58:KNH61 KNP58:KNP61 KNX58:KNX61 KOF58:KOF61 KON58:KON61 KOV58:KOV61 KPD58:KPD61 KPL58:KPL61 KPT58:KPT61 KQB58:KQB61 KQJ58:KQJ61 KQR58:KQR61 KQZ58:KQZ61 KRH58:KRH61 KRP58:KRP61 KRX58:KRX61 KSF58:KSF61 KSN58:KSN61 KSV58:KSV61 KTD58:KTD61 KTL58:KTL61 KTT58:KTT61 KUB58:KUB61 KUJ58:KUJ61 KUR58:KUR61 KUZ58:KUZ61 KVH58:KVH61 KVP58:KVP61 KVX58:KVX61 KWF58:KWF61 KWN58:KWN61 KWV58:KWV61 KXD58:KXD61 KXL58:KXL61 KXT58:KXT61 KYB58:KYB61 KYJ58:KYJ61 KYR58:KYR61 KYZ58:KYZ61 KZH58:KZH61 KZP58:KZP61 KZX58:KZX61 LAF58:LAF61 LAN58:LAN61 LAV58:LAV61 LBD58:LBD61 LBL58:LBL61 LBT58:LBT61 LCB58:LCB61 LCJ58:LCJ61 LCR58:LCR61 LCZ58:LCZ61 LDH58:LDH61 LDP58:LDP61 LDX58:LDX61 LEF58:LEF61 LEN58:LEN61 LEV58:LEV61 LFD58:LFD61 LFL58:LFL61 LFT58:LFT61 LGB58:LGB61 LGJ58:LGJ61 LGR58:LGR61 LGZ58:LGZ61 LHH58:LHH61 LHP58:LHP61 LHX58:LHX61 LIF58:LIF61 LIN58:LIN61 LIV58:LIV61 LJD58:LJD61 LJL58:LJL61 LJT58:LJT61 LKB58:LKB61 LKJ58:LKJ61 LKR58:LKR61 LKZ58:LKZ61 LLH58:LLH61 LLP58:LLP61 LLX58:LLX61 LMF58:LMF61 LMN58:LMN61 LMV58:LMV61 LND58:LND61 LNL58:LNL61 LNT58:LNT61 LOB58:LOB61 LOJ58:LOJ61 LOR58:LOR61 LOZ58:LOZ61 LPH58:LPH61 LPP58:LPP61 LPX58:LPX61 LQF58:LQF61 LQN58:LQN61 LQV58:LQV61 LRD58:LRD61 LRL58:LRL61 LRT58:LRT61 LSB58:LSB61 LSJ58:LSJ61 LSR58:LSR61 LSZ58:LSZ61 LTH58:LTH61 LTP58:LTP61 LTX58:LTX61 LUF58:LUF61 LUN58:LUN61 LUV58:LUV61 LVD58:LVD61 LVL58:LVL61 LVT58:LVT61 LWB58:LWB61 LWJ58:LWJ61 LWR58:LWR61 LWZ58:LWZ61 LXH58:LXH61 LXP58:LXP61 LXX58:LXX61 LYF58:LYF61 LYN58:LYN61 LYV58:LYV61 LZD58:LZD61 LZL58:LZL61 LZT58:LZT61 MAB58:MAB61 MAJ58:MAJ61 MAR58:MAR61 MAZ58:MAZ61 MBH58:MBH61 MBP58:MBP61 MBX58:MBX61 MCF58:MCF61 MCN58:MCN61 MCV58:MCV61 MDD58:MDD61 MDL58:MDL61 MDT58:MDT61 MEB58:MEB61 MEJ58:MEJ61 MER58:MER61 MEZ58:MEZ61 MFH58:MFH61 MFP58:MFP61 MFX58:MFX61 MGF58:MGF61 MGN58:MGN61 MGV58:MGV61 MHD58:MHD61 MHL58:MHL61 MHT58:MHT61 MIB58:MIB61 MIJ58:MIJ61 MIR58:MIR61 MIZ58:MIZ61 MJH58:MJH61 MJP58:MJP61 MJX58:MJX61 MKF58:MKF61 MKN58:MKN61 MKV58:MKV61 MLD58:MLD61 MLL58:MLL61 MLT58:MLT61 MMB58:MMB61 MMJ58:MMJ61 MMR58:MMR61 MMZ58:MMZ61 MNH58:MNH61 MNP58:MNP61 MNX58:MNX61 MOF58:MOF61 MON58:MON61 MOV58:MOV61 MPD58:MPD61 MPL58:MPL61 MPT58:MPT61 MQB58:MQB61 MQJ58:MQJ61 MQR58:MQR61 MQZ58:MQZ61 MRH58:MRH61 MRP58:MRP61 MRX58:MRX61 MSF58:MSF61 MSN58:MSN61 MSV58:MSV61 MTD58:MTD61 MTL58:MTL61 MTT58:MTT61 MUB58:MUB61 MUJ58:MUJ61 MUR58:MUR61 MUZ58:MUZ61 MVH58:MVH61 MVP58:MVP61 MVX58:MVX61 MWF58:MWF61 MWN58:MWN61 MWV58:MWV61 MXD58:MXD61 MXL58:MXL61 MXT58:MXT61 MYB58:MYB61 MYJ58:MYJ61 MYR58:MYR61 MYZ58:MYZ61 MZH58:MZH61 MZP58:MZP61 MZX58:MZX61 NAF58:NAF61 NAN58:NAN61 NAV58:NAV61 NBD58:NBD61 NBL58:NBL61 NBT58:NBT61 NCB58:NCB61 NCJ58:NCJ61 NCR58:NCR61 NCZ58:NCZ61 NDH58:NDH61 NDP58:NDP61 NDX58:NDX61 NEF58:NEF61 NEN58:NEN61 NEV58:NEV61 NFD58:NFD61 NFL58:NFL61 NFT58:NFT61 NGB58:NGB61 NGJ58:NGJ61 NGR58:NGR61 NGZ58:NGZ61 NHH58:NHH61 NHP58:NHP61 NHX58:NHX61 NIF58:NIF61 NIN58:NIN61 NIV58:NIV61 NJD58:NJD61 NJL58:NJL61 NJT58:NJT61 NKB58:NKB61 NKJ58:NKJ61 NKR58:NKR61 NKZ58:NKZ61 NLH58:NLH61 NLP58:NLP61 NLX58:NLX61 NMF58:NMF61 NMN58:NMN61 NMV58:NMV61 NND58:NND61 NNL58:NNL61 NNT58:NNT61 NOB58:NOB61 NOJ58:NOJ61 NOR58:NOR61 NOZ58:NOZ61 NPH58:NPH61 NPP58:NPP61 NPX58:NPX61 NQF58:NQF61 NQN58:NQN61 NQV58:NQV61 NRD58:NRD61 NRL58:NRL61 NRT58:NRT61 NSB58:NSB61 NSJ58:NSJ61 NSR58:NSR61 NSZ58:NSZ61 NTH58:NTH61 NTP58:NTP61 NTX58:NTX61 NUF58:NUF61 NUN58:NUN61 NUV58:NUV61 NVD58:NVD61 NVL58:NVL61 NVT58:NVT61 NWB58:NWB61 NWJ58:NWJ61 NWR58:NWR61 NWZ58:NWZ61 NXH58:NXH61 NXP58:NXP61 NXX58:NXX61 NYF58:NYF61 NYN58:NYN61 NYV58:NYV61 NZD58:NZD61 NZL58:NZL61 NZT58:NZT61 OAB58:OAB61 OAJ58:OAJ61 OAR58:OAR61 OAZ58:OAZ61 OBH58:OBH61 OBP58:OBP61 OBX58:OBX61 OCF58:OCF61 OCN58:OCN61 OCV58:OCV61 ODD58:ODD61 ODL58:ODL61 ODT58:ODT61 OEB58:OEB61 OEJ58:OEJ61 OER58:OER61 OEZ58:OEZ61 OFH58:OFH61 OFP58:OFP61 OFX58:OFX61 OGF58:OGF61 OGN58:OGN61 OGV58:OGV61 OHD58:OHD61 OHL58:OHL61 OHT58:OHT61 OIB58:OIB61 OIJ58:OIJ61 OIR58:OIR61 OIZ58:OIZ61 OJH58:OJH61 OJP58:OJP61 OJX58:OJX61 OKF58:OKF61 OKN58:OKN61 OKV58:OKV61 OLD58:OLD61 OLL58:OLL61 OLT58:OLT61 OMB58:OMB61 OMJ58:OMJ61 OMR58:OMR61 OMZ58:OMZ61 ONH58:ONH61 ONP58:ONP61 ONX58:ONX61 OOF58:OOF61 OON58:OON61 OOV58:OOV61 OPD58:OPD61 OPL58:OPL61 OPT58:OPT61 OQB58:OQB61 OQJ58:OQJ61 OQR58:OQR61 OQZ58:OQZ61 ORH58:ORH61 ORP58:ORP61 ORX58:ORX61 OSF58:OSF61 OSN58:OSN61 OSV58:OSV61 OTD58:OTD61 OTL58:OTL61 OTT58:OTT61 OUB58:OUB61 OUJ58:OUJ61 OUR58:OUR61 OUZ58:OUZ61 OVH58:OVH61 OVP58:OVP61 OVX58:OVX61 OWF58:OWF61 OWN58:OWN61 OWV58:OWV61 OXD58:OXD61 OXL58:OXL61 OXT58:OXT61 OYB58:OYB61 OYJ58:OYJ61 OYR58:OYR61 OYZ58:OYZ61 OZH58:OZH61 OZP58:OZP61 OZX58:OZX61 PAF58:PAF61 PAN58:PAN61 PAV58:PAV61 PBD58:PBD61 PBL58:PBL61 PBT58:PBT61 PCB58:PCB61 PCJ58:PCJ61 PCR58:PCR61 PCZ58:PCZ61 PDH58:PDH61 PDP58:PDP61 PDX58:PDX61 PEF58:PEF61 PEN58:PEN61 PEV58:PEV61 PFD58:PFD61 PFL58:PFL61 PFT58:PFT61 PGB58:PGB61 PGJ58:PGJ61 PGR58:PGR61 PGZ58:PGZ61 PHH58:PHH61 PHP58:PHP61 PHX58:PHX61 PIF58:PIF61 PIN58:PIN61 PIV58:PIV61 PJD58:PJD61 PJL58:PJL61 PJT58:PJT61 PKB58:PKB61 PKJ58:PKJ61 PKR58:PKR61 PKZ58:PKZ61 PLH58:PLH61 PLP58:PLP61 PLX58:PLX61 PMF58:PMF61 PMN58:PMN61 PMV58:PMV61 PND58:PND61 PNL58:PNL61 PNT58:PNT61 POB58:POB61 POJ58:POJ61 POR58:POR61 POZ58:POZ61 PPH58:PPH61 PPP58:PPP61 PPX58:PPX61 PQF58:PQF61 PQN58:PQN61 PQV58:PQV61 PRD58:PRD61 PRL58:PRL61 PRT58:PRT61 PSB58:PSB61 PSJ58:PSJ61 PSR58:PSR61 PSZ58:PSZ61 PTH58:PTH61 PTP58:PTP61 PTX58:PTX61 PUF58:PUF61 PUN58:PUN61 PUV58:PUV61 PVD58:PVD61 PVL58:PVL61 PVT58:PVT61 PWB58:PWB61 PWJ58:PWJ61 PWR58:PWR61 PWZ58:PWZ61 PXH58:PXH61 PXP58:PXP61 PXX58:PXX61 PYF58:PYF61 PYN58:PYN61 PYV58:PYV61 PZD58:PZD61 PZL58:PZL61 PZT58:PZT61 QAB58:QAB61 QAJ58:QAJ61 QAR58:QAR61 QAZ58:QAZ61 QBH58:QBH61 QBP58:QBP61 QBX58:QBX61 QCF58:QCF61 QCN58:QCN61 QCV58:QCV61 QDD58:QDD61 QDL58:QDL61 QDT58:QDT61 QEB58:QEB61 QEJ58:QEJ61 QER58:QER61 QEZ58:QEZ61 QFH58:QFH61 QFP58:QFP61 QFX58:QFX61 QGF58:QGF61 QGN58:QGN61 QGV58:QGV61 QHD58:QHD61 QHL58:QHL61 QHT58:QHT61 QIB58:QIB61 QIJ58:QIJ61 QIR58:QIR61 QIZ58:QIZ61 QJH58:QJH61 QJP58:QJP61 QJX58:QJX61 QKF58:QKF61 QKN58:QKN61 QKV58:QKV61 QLD58:QLD61 QLL58:QLL61 QLT58:QLT61 QMB58:QMB61 QMJ58:QMJ61 QMR58:QMR61 QMZ58:QMZ61 QNH58:QNH61 QNP58:QNP61 QNX58:QNX61 QOF58:QOF61 QON58:QON61 QOV58:QOV61 QPD58:QPD61 QPL58:QPL61 QPT58:QPT61 QQB58:QQB61 QQJ58:QQJ61 QQR58:QQR61 QQZ58:QQZ61 QRH58:QRH61 QRP58:QRP61 QRX58:QRX61 QSF58:QSF61 QSN58:QSN61 QSV58:QSV61 QTD58:QTD61 QTL58:QTL61 QTT58:QTT61 QUB58:QUB61 QUJ58:QUJ61 QUR58:QUR61 QUZ58:QUZ61 QVH58:QVH61 QVP58:QVP61 QVX58:QVX61 QWF58:QWF61 QWN58:QWN61 QWV58:QWV61 QXD58:QXD61 QXL58:QXL61 QXT58:QXT61 QYB58:QYB61 QYJ58:QYJ61 QYR58:QYR61 QYZ58:QYZ61 QZH58:QZH61 QZP58:QZP61 QZX58:QZX61 RAF58:RAF61 RAN58:RAN61 RAV58:RAV61 RBD58:RBD61 RBL58:RBL61 RBT58:RBT61 RCB58:RCB61 RCJ58:RCJ61 RCR58:RCR61 RCZ58:RCZ61 RDH58:RDH61 RDP58:RDP61 RDX58:RDX61 REF58:REF61 REN58:REN61 REV58:REV61 RFD58:RFD61 RFL58:RFL61 RFT58:RFT61 RGB58:RGB61 RGJ58:RGJ61 RGR58:RGR61 RGZ58:RGZ61 RHH58:RHH61 RHP58:RHP61 RHX58:RHX61 RIF58:RIF61 RIN58:RIN61 RIV58:RIV61 RJD58:RJD61 RJL58:RJL61 RJT58:RJT61 RKB58:RKB61 RKJ58:RKJ61 RKR58:RKR61 RKZ58:RKZ61 RLH58:RLH61 RLP58:RLP61 RLX58:RLX61 RMF58:RMF61 RMN58:RMN61 RMV58:RMV61 RND58:RND61 RNL58:RNL61 RNT58:RNT61 ROB58:ROB61 ROJ58:ROJ61 ROR58:ROR61 ROZ58:ROZ61 RPH58:RPH61 RPP58:RPP61 RPX58:RPX61 RQF58:RQF61 RQN58:RQN61 RQV58:RQV61 RRD58:RRD61 RRL58:RRL61 RRT58:RRT61 RSB58:RSB61 RSJ58:RSJ61 RSR58:RSR61 RSZ58:RSZ61 RTH58:RTH61 RTP58:RTP61 RTX58:RTX61 RUF58:RUF61 RUN58:RUN61 RUV58:RUV61 RVD58:RVD61 RVL58:RVL61 RVT58:RVT61 RWB58:RWB61 RWJ58:RWJ61 RWR58:RWR61 RWZ58:RWZ61 RXH58:RXH61 RXP58:RXP61 RXX58:RXX61 RYF58:RYF61 RYN58:RYN61 RYV58:RYV61 RZD58:RZD61 RZL58:RZL61 RZT58:RZT61 SAB58:SAB61 SAJ58:SAJ61 SAR58:SAR61 SAZ58:SAZ61 SBH58:SBH61 SBP58:SBP61 SBX58:SBX61 SCF58:SCF61 SCN58:SCN61 SCV58:SCV61 SDD58:SDD61 SDL58:SDL61 SDT58:SDT61 SEB58:SEB61 SEJ58:SEJ61 SER58:SER61 SEZ58:SEZ61 SFH58:SFH61 SFP58:SFP61 SFX58:SFX61 SGF58:SGF61 SGN58:SGN61 SGV58:SGV61 SHD58:SHD61 SHL58:SHL61 SHT58:SHT61 SIB58:SIB61 SIJ58:SIJ61 SIR58:SIR61 SIZ58:SIZ61 SJH58:SJH61 SJP58:SJP61 SJX58:SJX61 SKF58:SKF61 SKN58:SKN61 SKV58:SKV61 SLD58:SLD61 SLL58:SLL61 SLT58:SLT61 SMB58:SMB61 SMJ58:SMJ61 SMR58:SMR61 SMZ58:SMZ61 SNH58:SNH61 SNP58:SNP61 SNX58:SNX61 SOF58:SOF61 SON58:SON61 SOV58:SOV61 SPD58:SPD61 SPL58:SPL61 SPT58:SPT61 SQB58:SQB61 SQJ58:SQJ61 SQR58:SQR61 SQZ58:SQZ61 SRH58:SRH61 SRP58:SRP61 SRX58:SRX61 SSF58:SSF61 SSN58:SSN61 SSV58:SSV61 STD58:STD61 STL58:STL61 STT58:STT61 SUB58:SUB61 SUJ58:SUJ61 SUR58:SUR61 SUZ58:SUZ61 SVH58:SVH61 SVP58:SVP61 SVX58:SVX61 SWF58:SWF61 SWN58:SWN61 SWV58:SWV61 SXD58:SXD61 SXL58:SXL61 SXT58:SXT61 SYB58:SYB61 SYJ58:SYJ61 SYR58:SYR61 SYZ58:SYZ61 SZH58:SZH61 SZP58:SZP61 SZX58:SZX61 TAF58:TAF61 TAN58:TAN61 TAV58:TAV61 TBD58:TBD61 TBL58:TBL61 TBT58:TBT61 TCB58:TCB61 TCJ58:TCJ61 TCR58:TCR61 TCZ58:TCZ61 TDH58:TDH61 TDP58:TDP61 TDX58:TDX61 TEF58:TEF61 TEN58:TEN61 TEV58:TEV61 TFD58:TFD61 TFL58:TFL61 TFT58:TFT61 TGB58:TGB61 TGJ58:TGJ61 TGR58:TGR61 TGZ58:TGZ61 THH58:THH61 THP58:THP61 THX58:THX61 TIF58:TIF61 TIN58:TIN61 TIV58:TIV61 TJD58:TJD61 TJL58:TJL61 TJT58:TJT61 TKB58:TKB61 TKJ58:TKJ61 TKR58:TKR61 TKZ58:TKZ61 TLH58:TLH61 TLP58:TLP61 TLX58:TLX61 TMF58:TMF61 TMN58:TMN61 TMV58:TMV61 TND58:TND61 TNL58:TNL61 TNT58:TNT61 TOB58:TOB61 TOJ58:TOJ61 TOR58:TOR61 TOZ58:TOZ61 TPH58:TPH61 TPP58:TPP61 TPX58:TPX61 TQF58:TQF61 TQN58:TQN61 TQV58:TQV61 TRD58:TRD61 TRL58:TRL61 TRT58:TRT61 TSB58:TSB61 TSJ58:TSJ61 TSR58:TSR61 TSZ58:TSZ61 TTH58:TTH61 TTP58:TTP61 TTX58:TTX61 TUF58:TUF61 TUN58:TUN61 TUV58:TUV61 TVD58:TVD61 TVL58:TVL61 TVT58:TVT61 TWB58:TWB61 TWJ58:TWJ61 TWR58:TWR61 TWZ58:TWZ61 TXH58:TXH61 TXP58:TXP61 TXX58:TXX61 TYF58:TYF61 TYN58:TYN61 TYV58:TYV61 TZD58:TZD61 TZL58:TZL61 TZT58:TZT61 UAB58:UAB61 UAJ58:UAJ61 UAR58:UAR61 UAZ58:UAZ61 UBH58:UBH61 UBP58:UBP61 UBX58:UBX61 UCF58:UCF61 UCN58:UCN61 UCV58:UCV61 UDD58:UDD61 UDL58:UDL61 UDT58:UDT61 UEB58:UEB61 UEJ58:UEJ61 UER58:UER61 UEZ58:UEZ61 UFH58:UFH61 UFP58:UFP61 UFX58:UFX61 UGF58:UGF61 UGN58:UGN61 UGV58:UGV61 UHD58:UHD61 UHL58:UHL61 UHT58:UHT61 UIB58:UIB61 UIJ58:UIJ61 UIR58:UIR61 UIZ58:UIZ61 UJH58:UJH61 UJP58:UJP61 UJX58:UJX61 UKF58:UKF61 UKN58:UKN61 UKV58:UKV61 ULD58:ULD61 ULL58:ULL61 ULT58:ULT61 UMB58:UMB61 UMJ58:UMJ61 UMR58:UMR61 UMZ58:UMZ61 UNH58:UNH61 UNP58:UNP61 UNX58:UNX61 UOF58:UOF61 UON58:UON61 UOV58:UOV61 UPD58:UPD61 UPL58:UPL61 UPT58:UPT61 UQB58:UQB61 UQJ58:UQJ61 UQR58:UQR61 UQZ58:UQZ61 URH58:URH61 URP58:URP61 URX58:URX61 USF58:USF61 USN58:USN61 USV58:USV61 UTD58:UTD61 UTL58:UTL61 UTT58:UTT61 UUB58:UUB61 UUJ58:UUJ61 UUR58:UUR61 UUZ58:UUZ61 UVH58:UVH61 UVP58:UVP61 UVX58:UVX61 UWF58:UWF61 UWN58:UWN61 UWV58:UWV61 UXD58:UXD61 UXL58:UXL61 UXT58:UXT61 UYB58:UYB61 UYJ58:UYJ61 UYR58:UYR61 UYZ58:UYZ61 UZH58:UZH61 UZP58:UZP61 UZX58:UZX61 VAF58:VAF61 VAN58:VAN61 VAV58:VAV61 VBD58:VBD61 VBL58:VBL61 VBT58:VBT61 VCB58:VCB61 VCJ58:VCJ61 VCR58:VCR61 VCZ58:VCZ61 VDH58:VDH61 VDP58:VDP61 VDX58:VDX61 VEF58:VEF61 VEN58:VEN61 VEV58:VEV61 VFD58:VFD61 VFL58:VFL61 VFT58:VFT61 VGB58:VGB61 VGJ58:VGJ61 VGR58:VGR61 VGZ58:VGZ61 VHH58:VHH61 VHP58:VHP61 VHX58:VHX61 VIF58:VIF61 VIN58:VIN61 VIV58:VIV61 VJD58:VJD61 VJL58:VJL61 VJT58:VJT61 VKB58:VKB61 VKJ58:VKJ61 VKR58:VKR61 VKZ58:VKZ61 VLH58:VLH61 VLP58:VLP61 VLX58:VLX61 VMF58:VMF61 VMN58:VMN61 VMV58:VMV61 VND58:VND61 VNL58:VNL61 VNT58:VNT61 VOB58:VOB61 VOJ58:VOJ61 VOR58:VOR61 VOZ58:VOZ61 VPH58:VPH61 VPP58:VPP61 VPX58:VPX61 VQF58:VQF61 VQN58:VQN61 VQV58:VQV61 VRD58:VRD61 VRL58:VRL61 VRT58:VRT61 VSB58:VSB61 VSJ58:VSJ61 VSR58:VSR61 VSZ58:VSZ61 VTH58:VTH61 VTP58:VTP61 VTX58:VTX61 VUF58:VUF61 VUN58:VUN61 VUV58:VUV61 VVD58:VVD61 VVL58:VVL61 VVT58:VVT61 VWB58:VWB61 VWJ58:VWJ61 VWR58:VWR61 VWZ58:VWZ61 VXH58:VXH61 VXP58:VXP61 VXX58:VXX61 VYF58:VYF61 VYN58:VYN61 VYV58:VYV61 VZD58:VZD61 VZL58:VZL61 VZT58:VZT61 WAB58:WAB61 WAJ58:WAJ61 WAR58:WAR61 WAZ58:WAZ61 WBH58:WBH61 WBP58:WBP61 WBX58:WBX61 WCF58:WCF61 WCN58:WCN61 WCV58:WCV61 WDD58:WDD61 WDL58:WDL61 WDT58:WDT61 WEB58:WEB61 WEJ58:WEJ61 WER58:WER61 WEZ58:WEZ61 WFH58:WFH61 WFP58:WFP61 WFX58:WFX61 WGF58:WGF61 WGN58:WGN61 WGV58:WGV61 WHD58:WHD61 WHL58:WHL61 WHT58:WHT61 WIB58:WIB61 WIJ58:WIJ61 WIR58:WIR61 WIZ58:WIZ61 WJH58:WJH61 WJP58:WJP61 WJX58:WJX61 WKF58:WKF61 WKN58:WKN61 WKV58:WKV61 WLD58:WLD61 WLL58:WLL61 WLT58:WLT61 WMB58:WMB61 WMJ58:WMJ61 WMR58:WMR61 WMZ58:WMZ61 WNH58:WNH61 WNP58:WNP61 WNX58:WNX61 WOF58:WOF61 WON58:WON61 WOV58:WOV61 WPD58:WPD61 WPL58:WPL61 WPT58:WPT61 WQB58:WQB61 WQJ58:WQJ61 WQR58:WQR61 WQZ58:WQZ61 WRH58:WRH61 WRP58:WRP61 WRX58:WRX61 WSF58:WSF61 WSN58:WSN61 WSV58:WSV61 WTD58:WTD61 WTL58:WTL61 WTT58:WTT61 WUB58:WUB61 WUJ58:WUJ61 WUR58:WUR61 WUZ58:WUZ61 WVH58:WVH61 WVP58:WVP61 WVX58:WVX61">
    <cfRule type="cellIs" dxfId="1" priority="1" operator="greaterThan">
      <formula>99.99%</formula>
    </cfRule>
    <cfRule type="cellIs" dxfId="0" priority="2" operator="between">
      <formula>0</formula>
      <formula>0.99</formula>
    </cfRule>
  </conditionalFormatting>
  <hyperlinks>
    <hyperlink ref="H62" r:id="rId1" xr:uid="{EBDBD269-7F8C-7A44-99C6-261F18115799}"/>
  </hyperlinks>
  <pageMargins left="0.75" right="0.75" top="1" bottom="1" header="0.5" footer="0.5"/>
  <pageSetup orientation="portrait" horizontalDpi="0" verticalDpi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2F442-711E-CA42-8570-0389097F04E6}">
  <dimension ref="A1"/>
  <sheetViews>
    <sheetView workbookViewId="0">
      <selection activeCell="B3" sqref="B3:I46"/>
    </sheetView>
  </sheetViews>
  <sheetFormatPr baseColWidth="10" defaultRowHeight="15" x14ac:dyDescent="0.2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Simulador</vt:lpstr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DIOGO GONCALVES FLORES</cp:lastModifiedBy>
  <dcterms:created xsi:type="dcterms:W3CDTF">2026-04-07T02:00:42Z</dcterms:created>
  <dcterms:modified xsi:type="dcterms:W3CDTF">2026-04-17T19:47:06Z</dcterms:modified>
</cp:coreProperties>
</file>